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20100" windowHeight="8736" activeTab="1"/>
  </bookViews>
  <sheets>
    <sheet name="бак_проект" sheetId="6" r:id="rId1"/>
    <sheet name="бак_нир" sheetId="37" r:id="rId2"/>
    <sheet name="маг_нир" sheetId="38" r:id="rId3"/>
    <sheet name="маг_проект" sheetId="39" r:id="rId4"/>
    <sheet name="оценка" sheetId="2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O6" i="6" l="1"/>
  <c r="Q6" i="6" s="1"/>
  <c r="P6" i="6"/>
  <c r="O7" i="6"/>
  <c r="P7" i="6" s="1"/>
  <c r="Q7" i="6"/>
  <c r="O8" i="6"/>
  <c r="Q8" i="6" s="1"/>
  <c r="O9" i="6"/>
  <c r="P9" i="6" s="1"/>
  <c r="O10" i="6"/>
  <c r="P10" i="6"/>
  <c r="Q10" i="6"/>
  <c r="O11" i="6"/>
  <c r="P11" i="6" s="1"/>
  <c r="Q11" i="6"/>
  <c r="O12" i="6"/>
  <c r="Q12" i="6" s="1"/>
  <c r="O13" i="6"/>
  <c r="P13" i="6" s="1"/>
  <c r="O14" i="6"/>
  <c r="P14" i="6"/>
  <c r="Q14" i="6"/>
  <c r="O15" i="6"/>
  <c r="P15" i="6" s="1"/>
  <c r="Q15" i="6"/>
  <c r="O16" i="6"/>
  <c r="Q16" i="6" s="1"/>
  <c r="O17" i="6"/>
  <c r="P17" i="6" s="1"/>
  <c r="O5" i="6"/>
  <c r="Q5" i="6" s="1"/>
  <c r="N5" i="6"/>
  <c r="Q6" i="37"/>
  <c r="Q10" i="37"/>
  <c r="O6" i="37"/>
  <c r="P6" i="37" s="1"/>
  <c r="O7" i="37"/>
  <c r="P7" i="37" s="1"/>
  <c r="O8" i="37"/>
  <c r="P8" i="37" s="1"/>
  <c r="O9" i="37"/>
  <c r="P9" i="37" s="1"/>
  <c r="O10" i="37"/>
  <c r="P10" i="37" s="1"/>
  <c r="O5" i="37"/>
  <c r="Q5" i="37" s="1"/>
  <c r="N5" i="37"/>
  <c r="Q6" i="38"/>
  <c r="R6" i="38"/>
  <c r="Q7" i="38"/>
  <c r="R7" i="38"/>
  <c r="Q8" i="38"/>
  <c r="R8" i="38"/>
  <c r="Q9" i="38"/>
  <c r="R9" i="38"/>
  <c r="Q10" i="38"/>
  <c r="R10" i="38"/>
  <c r="Q11" i="38"/>
  <c r="R11" i="38"/>
  <c r="Q12" i="38"/>
  <c r="R12" i="38"/>
  <c r="Q13" i="38"/>
  <c r="R13" i="38"/>
  <c r="Q14" i="38"/>
  <c r="R14" i="38"/>
  <c r="Q15" i="38"/>
  <c r="R15" i="38"/>
  <c r="Q16" i="38"/>
  <c r="R16" i="38"/>
  <c r="P6" i="38"/>
  <c r="P7" i="38"/>
  <c r="P8" i="38"/>
  <c r="P9" i="38"/>
  <c r="P10" i="38"/>
  <c r="P11" i="38"/>
  <c r="P12" i="38"/>
  <c r="P13" i="38"/>
  <c r="P14" i="38"/>
  <c r="P15" i="38"/>
  <c r="P16" i="38"/>
  <c r="P5" i="38"/>
  <c r="R5" i="38" s="1"/>
  <c r="Q6" i="39"/>
  <c r="R6" i="39" s="1"/>
  <c r="Q7" i="39"/>
  <c r="R7" i="39" s="1"/>
  <c r="Q5" i="39"/>
  <c r="S5" i="39" s="1"/>
  <c r="Q9" i="37" l="1"/>
  <c r="Q7" i="37"/>
  <c r="Q8" i="37"/>
  <c r="P5" i="37"/>
  <c r="R5" i="39"/>
  <c r="S6" i="39"/>
  <c r="S7" i="39"/>
  <c r="Q17" i="6"/>
  <c r="P16" i="6"/>
  <c r="Q13" i="6"/>
  <c r="P12" i="6"/>
  <c r="Q9" i="6"/>
  <c r="P8" i="6"/>
  <c r="P5" i="6"/>
  <c r="Q5" i="38"/>
  <c r="R8" i="39"/>
  <c r="S8" i="39"/>
  <c r="R9" i="39"/>
  <c r="S9" i="39"/>
  <c r="R10" i="39"/>
  <c r="S10" i="39"/>
  <c r="R11" i="39"/>
  <c r="S11" i="39"/>
  <c r="R12" i="39"/>
  <c r="S12" i="39"/>
  <c r="R13" i="39"/>
  <c r="S13" i="39"/>
  <c r="R14" i="39"/>
  <c r="S14" i="39"/>
  <c r="R15" i="39"/>
  <c r="S15" i="39"/>
  <c r="R16" i="39"/>
  <c r="S16" i="39"/>
  <c r="R17" i="39"/>
  <c r="S17" i="39"/>
  <c r="R18" i="39"/>
  <c r="S18" i="39"/>
  <c r="R19" i="39"/>
  <c r="S19" i="39"/>
  <c r="R20" i="39"/>
  <c r="S20" i="39"/>
  <c r="R21" i="39"/>
  <c r="S21" i="39"/>
  <c r="R22" i="39"/>
  <c r="S22" i="39"/>
  <c r="R23" i="39"/>
  <c r="S23" i="39"/>
  <c r="R24" i="39"/>
  <c r="S24" i="39"/>
  <c r="R25" i="39"/>
  <c r="S25" i="39"/>
  <c r="R26" i="39"/>
  <c r="S26" i="39"/>
  <c r="R27" i="39"/>
  <c r="S27" i="39"/>
  <c r="R28" i="39"/>
  <c r="S28" i="39"/>
  <c r="R29" i="39"/>
  <c r="S29" i="39"/>
  <c r="R30" i="39"/>
  <c r="S30" i="39"/>
  <c r="R31" i="39"/>
  <c r="S31" i="39"/>
  <c r="R32" i="39"/>
  <c r="S32" i="39"/>
  <c r="R33" i="39"/>
  <c r="S33" i="39"/>
  <c r="R34" i="39"/>
  <c r="S34" i="39"/>
  <c r="E6" i="39" l="1"/>
  <c r="E7" i="39"/>
  <c r="E8" i="39"/>
  <c r="E9" i="39"/>
  <c r="E10" i="39"/>
  <c r="E11" i="39"/>
  <c r="E12" i="39"/>
  <c r="E13" i="39"/>
  <c r="E14" i="39"/>
  <c r="E15" i="39"/>
  <c r="E16" i="39"/>
  <c r="E17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5" i="39"/>
  <c r="E6" i="38" l="1"/>
  <c r="E7" i="38"/>
  <c r="E8" i="38"/>
  <c r="E9" i="38"/>
  <c r="E10" i="38"/>
  <c r="E11" i="38"/>
  <c r="E12" i="38"/>
  <c r="E13" i="38"/>
  <c r="E14" i="38"/>
  <c r="E15" i="38"/>
  <c r="E16" i="38"/>
  <c r="E5" i="38"/>
  <c r="K6" i="38" l="1"/>
  <c r="L6" i="38"/>
  <c r="K7" i="38"/>
  <c r="L7" i="38"/>
  <c r="K8" i="38"/>
  <c r="L8" i="38"/>
  <c r="K9" i="38"/>
  <c r="L9" i="38"/>
  <c r="K10" i="38"/>
  <c r="L10" i="38"/>
  <c r="K11" i="38"/>
  <c r="L11" i="38"/>
  <c r="K12" i="38"/>
  <c r="L12" i="38"/>
  <c r="K13" i="38"/>
  <c r="L13" i="38"/>
  <c r="K14" i="38"/>
  <c r="L14" i="38"/>
  <c r="K15" i="38"/>
  <c r="L15" i="38"/>
  <c r="K16" i="38"/>
  <c r="L16" i="38"/>
  <c r="L5" i="38"/>
  <c r="K5" i="38"/>
  <c r="J6" i="38" l="1"/>
  <c r="J7" i="38"/>
  <c r="J8" i="38"/>
  <c r="J9" i="38"/>
  <c r="J10" i="38"/>
  <c r="J11" i="38"/>
  <c r="J12" i="38"/>
  <c r="J13" i="38"/>
  <c r="J14" i="38"/>
  <c r="J15" i="38"/>
  <c r="J16" i="38"/>
  <c r="J5" i="38"/>
  <c r="I6" i="38" l="1"/>
  <c r="I7" i="38"/>
  <c r="I8" i="38"/>
  <c r="I9" i="38"/>
  <c r="I10" i="38"/>
  <c r="I11" i="38"/>
  <c r="I12" i="38"/>
  <c r="I13" i="38"/>
  <c r="I14" i="38"/>
  <c r="I15" i="38"/>
  <c r="I16" i="38"/>
  <c r="I5" i="38"/>
  <c r="H6" i="38"/>
  <c r="H7" i="38"/>
  <c r="H8" i="38"/>
  <c r="H9" i="38"/>
  <c r="H10" i="38"/>
  <c r="H11" i="38"/>
  <c r="H12" i="38"/>
  <c r="H13" i="38"/>
  <c r="H14" i="38"/>
  <c r="H15" i="38"/>
  <c r="H16" i="38"/>
  <c r="H5" i="38"/>
  <c r="G6" i="38" l="1"/>
  <c r="G7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21" i="38"/>
  <c r="G22" i="38"/>
  <c r="G23" i="38"/>
  <c r="G24" i="38"/>
  <c r="G25" i="38"/>
  <c r="G26" i="38"/>
  <c r="G27" i="38"/>
  <c r="G28" i="38"/>
  <c r="G29" i="38"/>
  <c r="G30" i="38"/>
  <c r="G31" i="38"/>
  <c r="G5" i="38"/>
  <c r="F6" i="38" l="1"/>
  <c r="F7" i="38"/>
  <c r="F8" i="38"/>
  <c r="F9" i="38"/>
  <c r="F10" i="38"/>
  <c r="F11" i="38"/>
  <c r="F12" i="38"/>
  <c r="F13" i="38"/>
  <c r="F14" i="38"/>
  <c r="F15" i="38"/>
  <c r="F16" i="38"/>
  <c r="F5" i="38"/>
  <c r="N5" i="38" l="1"/>
  <c r="M5" i="38"/>
  <c r="M13" i="38"/>
  <c r="N13" i="38"/>
  <c r="N9" i="38"/>
  <c r="M9" i="38"/>
  <c r="M16" i="38"/>
  <c r="N16" i="38"/>
  <c r="M12" i="38"/>
  <c r="N12" i="38"/>
  <c r="N8" i="38"/>
  <c r="M8" i="38"/>
  <c r="N15" i="38"/>
  <c r="M15" i="38"/>
  <c r="M11" i="38"/>
  <c r="N11" i="38"/>
  <c r="M7" i="38"/>
  <c r="N7" i="38"/>
  <c r="N14" i="38"/>
  <c r="M14" i="38"/>
  <c r="N10" i="38"/>
  <c r="M10" i="38"/>
  <c r="M6" i="38"/>
  <c r="N6" i="38"/>
  <c r="O9" i="38"/>
  <c r="O16" i="38"/>
  <c r="O8" i="38"/>
  <c r="G6" i="39"/>
  <c r="H6" i="39"/>
  <c r="I6" i="39"/>
  <c r="J6" i="39"/>
  <c r="K6" i="39"/>
  <c r="L6" i="39"/>
  <c r="M6" i="39"/>
  <c r="G7" i="39"/>
  <c r="H7" i="39"/>
  <c r="I7" i="39"/>
  <c r="J7" i="39"/>
  <c r="K7" i="39"/>
  <c r="L7" i="39"/>
  <c r="M7" i="39"/>
  <c r="M5" i="39"/>
  <c r="L5" i="39"/>
  <c r="K5" i="39"/>
  <c r="J5" i="39"/>
  <c r="I5" i="39"/>
  <c r="S14" i="38" l="1"/>
  <c r="S8" i="38"/>
  <c r="S6" i="38"/>
  <c r="S16" i="38"/>
  <c r="S13" i="38"/>
  <c r="S9" i="38"/>
  <c r="O13" i="38"/>
  <c r="O6" i="38"/>
  <c r="O14" i="38"/>
  <c r="O11" i="38"/>
  <c r="O12" i="38"/>
  <c r="O5" i="38"/>
  <c r="O10" i="38"/>
  <c r="O7" i="38"/>
  <c r="O15" i="38"/>
  <c r="H5" i="39"/>
  <c r="G5" i="39"/>
  <c r="S12" i="38" l="1"/>
  <c r="S5" i="38"/>
  <c r="S15" i="38"/>
  <c r="S11" i="38"/>
  <c r="S7" i="38"/>
  <c r="S10" i="38"/>
  <c r="F6" i="39"/>
  <c r="F7" i="39"/>
  <c r="F8" i="39"/>
  <c r="T8" i="39" s="1"/>
  <c r="F9" i="39"/>
  <c r="T9" i="39" s="1"/>
  <c r="F10" i="39"/>
  <c r="T10" i="39" s="1"/>
  <c r="F11" i="39"/>
  <c r="T11" i="39" s="1"/>
  <c r="F12" i="39"/>
  <c r="T12" i="39" s="1"/>
  <c r="F13" i="39"/>
  <c r="T13" i="39" s="1"/>
  <c r="F14" i="39"/>
  <c r="T14" i="39" s="1"/>
  <c r="F15" i="39"/>
  <c r="T15" i="39" s="1"/>
  <c r="F16" i="39"/>
  <c r="T16" i="39" s="1"/>
  <c r="F17" i="39"/>
  <c r="T17" i="39" s="1"/>
  <c r="F18" i="39"/>
  <c r="T18" i="39" s="1"/>
  <c r="F19" i="39"/>
  <c r="T19" i="39" s="1"/>
  <c r="F20" i="39"/>
  <c r="T20" i="39" s="1"/>
  <c r="F21" i="39"/>
  <c r="T21" i="39" s="1"/>
  <c r="F22" i="39"/>
  <c r="T22" i="39" s="1"/>
  <c r="F23" i="39"/>
  <c r="T23" i="39" s="1"/>
  <c r="F24" i="39"/>
  <c r="T24" i="39" s="1"/>
  <c r="F25" i="39"/>
  <c r="T25" i="39" s="1"/>
  <c r="F26" i="39"/>
  <c r="T26" i="39" s="1"/>
  <c r="F27" i="39"/>
  <c r="T27" i="39" s="1"/>
  <c r="F28" i="39"/>
  <c r="T28" i="39" s="1"/>
  <c r="F29" i="39"/>
  <c r="T29" i="39" s="1"/>
  <c r="F30" i="39"/>
  <c r="T30" i="39" s="1"/>
  <c r="F31" i="39"/>
  <c r="T31" i="39" s="1"/>
  <c r="F32" i="39"/>
  <c r="T32" i="39" s="1"/>
  <c r="F33" i="39"/>
  <c r="T33" i="39" s="1"/>
  <c r="F34" i="39"/>
  <c r="T34" i="39" s="1"/>
  <c r="F5" i="39"/>
  <c r="O5" i="39" l="1"/>
  <c r="P5" i="39" s="1"/>
  <c r="N5" i="39"/>
  <c r="N7" i="39"/>
  <c r="O7" i="39"/>
  <c r="P7" i="39" s="1"/>
  <c r="O6" i="39"/>
  <c r="P6" i="39" s="1"/>
  <c r="N6" i="39"/>
  <c r="G6" i="37"/>
  <c r="H6" i="37"/>
  <c r="I6" i="37"/>
  <c r="J6" i="37"/>
  <c r="K6" i="37"/>
  <c r="G7" i="37"/>
  <c r="H7" i="37"/>
  <c r="I7" i="37"/>
  <c r="J7" i="37"/>
  <c r="K7" i="37"/>
  <c r="G8" i="37"/>
  <c r="H8" i="37"/>
  <c r="I8" i="37"/>
  <c r="J8" i="37"/>
  <c r="K8" i="37"/>
  <c r="G9" i="37"/>
  <c r="H9" i="37"/>
  <c r="I9" i="37"/>
  <c r="J9" i="37"/>
  <c r="K9" i="37"/>
  <c r="G10" i="37"/>
  <c r="H10" i="37"/>
  <c r="I10" i="37"/>
  <c r="J10" i="37"/>
  <c r="K10" i="37"/>
  <c r="K5" i="37"/>
  <c r="J5" i="37"/>
  <c r="I5" i="37"/>
  <c r="H5" i="37"/>
  <c r="G5" i="37"/>
  <c r="T5" i="39" l="1"/>
  <c r="T6" i="39"/>
  <c r="F6" i="37"/>
  <c r="F7" i="37"/>
  <c r="F8" i="37"/>
  <c r="F9" i="37"/>
  <c r="F10" i="37"/>
  <c r="F5" i="37"/>
  <c r="T7" i="39" l="1"/>
  <c r="G6" i="6"/>
  <c r="H6" i="6"/>
  <c r="I6" i="6"/>
  <c r="J6" i="6"/>
  <c r="K6" i="6"/>
  <c r="G7" i="6"/>
  <c r="H7" i="6"/>
  <c r="I7" i="6"/>
  <c r="J7" i="6"/>
  <c r="K7" i="6"/>
  <c r="G8" i="6"/>
  <c r="H8" i="6"/>
  <c r="I8" i="6"/>
  <c r="J8" i="6"/>
  <c r="K8" i="6"/>
  <c r="G9" i="6"/>
  <c r="H9" i="6"/>
  <c r="I9" i="6"/>
  <c r="J9" i="6"/>
  <c r="K9" i="6"/>
  <c r="G10" i="6"/>
  <c r="H10" i="6"/>
  <c r="I10" i="6"/>
  <c r="J10" i="6"/>
  <c r="K10" i="6"/>
  <c r="G11" i="6"/>
  <c r="H11" i="6"/>
  <c r="I11" i="6"/>
  <c r="J11" i="6"/>
  <c r="K11" i="6"/>
  <c r="G12" i="6"/>
  <c r="H12" i="6"/>
  <c r="I12" i="6"/>
  <c r="J12" i="6"/>
  <c r="K12" i="6"/>
  <c r="G13" i="6"/>
  <c r="H13" i="6"/>
  <c r="I13" i="6"/>
  <c r="J13" i="6"/>
  <c r="K13" i="6"/>
  <c r="G14" i="6"/>
  <c r="H14" i="6"/>
  <c r="I14" i="6"/>
  <c r="J14" i="6"/>
  <c r="K14" i="6"/>
  <c r="G15" i="6"/>
  <c r="H15" i="6"/>
  <c r="I15" i="6"/>
  <c r="J15" i="6"/>
  <c r="K15" i="6"/>
  <c r="G16" i="6"/>
  <c r="H16" i="6"/>
  <c r="I16" i="6"/>
  <c r="J16" i="6"/>
  <c r="K16" i="6"/>
  <c r="G17" i="6"/>
  <c r="H17" i="6"/>
  <c r="I17" i="6"/>
  <c r="J17" i="6"/>
  <c r="K17" i="6"/>
  <c r="K5" i="6" l="1"/>
  <c r="K35" i="6" s="1"/>
  <c r="J5" i="6" l="1"/>
  <c r="J35" i="6" s="1"/>
  <c r="I5" i="6" l="1"/>
  <c r="I35" i="6" s="1"/>
  <c r="H5" i="6" l="1"/>
  <c r="H35" i="6" s="1"/>
  <c r="G5" i="6" l="1"/>
  <c r="G35" i="6" s="1"/>
  <c r="F6" i="6" l="1"/>
  <c r="F7" i="6"/>
  <c r="F8" i="6"/>
  <c r="F9" i="6"/>
  <c r="F10" i="6"/>
  <c r="F11" i="6"/>
  <c r="F12" i="6"/>
  <c r="F13" i="6"/>
  <c r="F14" i="6"/>
  <c r="F15" i="6"/>
  <c r="F16" i="6"/>
  <c r="F17" i="6"/>
  <c r="F5" i="6"/>
  <c r="F35" i="6" l="1"/>
  <c r="E6" i="6"/>
  <c r="E7" i="6"/>
  <c r="E8" i="6"/>
  <c r="E9" i="6"/>
  <c r="E10" i="6"/>
  <c r="E11" i="6"/>
  <c r="E12" i="6"/>
  <c r="E13" i="6"/>
  <c r="E14" i="6"/>
  <c r="E15" i="6"/>
  <c r="E16" i="6"/>
  <c r="E17" i="6"/>
  <c r="E5" i="6"/>
  <c r="E35" i="6" l="1"/>
  <c r="M5" i="6"/>
  <c r="L5" i="6"/>
  <c r="M16" i="6"/>
  <c r="L16" i="6"/>
  <c r="M12" i="6"/>
  <c r="L12" i="6"/>
  <c r="M8" i="6"/>
  <c r="L8" i="6"/>
  <c r="M15" i="6"/>
  <c r="L15" i="6"/>
  <c r="M11" i="6"/>
  <c r="L11" i="6"/>
  <c r="M7" i="6"/>
  <c r="L7" i="6"/>
  <c r="M14" i="6"/>
  <c r="L14" i="6"/>
  <c r="M10" i="6"/>
  <c r="L10" i="6"/>
  <c r="M6" i="6"/>
  <c r="L6" i="6"/>
  <c r="M17" i="6"/>
  <c r="L17" i="6"/>
  <c r="M13" i="6"/>
  <c r="L13" i="6"/>
  <c r="M9" i="6"/>
  <c r="L9" i="6"/>
  <c r="E10" i="37"/>
  <c r="E9" i="37"/>
  <c r="E8" i="37"/>
  <c r="E7" i="37"/>
  <c r="E6" i="37"/>
  <c r="E5" i="37"/>
  <c r="R10" i="6" l="1"/>
  <c r="R12" i="6"/>
  <c r="M35" i="6"/>
  <c r="R13" i="6"/>
  <c r="R11" i="6"/>
  <c r="M7" i="37"/>
  <c r="N7" i="37" s="1"/>
  <c r="L7" i="37"/>
  <c r="M6" i="37"/>
  <c r="L6" i="37"/>
  <c r="M10" i="37"/>
  <c r="N10" i="37" s="1"/>
  <c r="L10" i="37"/>
  <c r="M8" i="37"/>
  <c r="L8" i="37"/>
  <c r="M5" i="37"/>
  <c r="L5" i="37"/>
  <c r="M9" i="37"/>
  <c r="L9" i="37"/>
  <c r="L35" i="6"/>
  <c r="N9" i="6"/>
  <c r="N17" i="6"/>
  <c r="N10" i="6"/>
  <c r="N7" i="6"/>
  <c r="N15" i="6"/>
  <c r="N12" i="6"/>
  <c r="N13" i="6"/>
  <c r="N6" i="6"/>
  <c r="N14" i="6"/>
  <c r="N11" i="6"/>
  <c r="N8" i="6"/>
  <c r="N16" i="6"/>
  <c r="A6" i="39"/>
  <c r="A7" i="39" s="1"/>
  <c r="A8" i="39" s="1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R16" i="6" l="1"/>
  <c r="R6" i="6"/>
  <c r="R7" i="6"/>
  <c r="R17" i="6"/>
  <c r="R8" i="6"/>
  <c r="R14" i="6"/>
  <c r="R5" i="6"/>
  <c r="R15" i="6"/>
  <c r="R9" i="6"/>
  <c r="R8" i="37"/>
  <c r="N6" i="37"/>
  <c r="N9" i="37"/>
  <c r="N8" i="37"/>
  <c r="R5" i="37"/>
  <c r="R10" i="37"/>
  <c r="A6" i="38"/>
  <c r="A7" i="38" s="1"/>
  <c r="A8" i="38" s="1"/>
  <c r="A9" i="38" s="1"/>
  <c r="A10" i="38" s="1"/>
  <c r="A11" i="38" s="1"/>
  <c r="A12" i="38" s="1"/>
  <c r="A13" i="38" s="1"/>
  <c r="A14" i="38" s="1"/>
  <c r="A15" i="38" s="1"/>
  <c r="A16" i="38" s="1"/>
  <c r="A17" i="38" s="1"/>
  <c r="A18" i="38" s="1"/>
  <c r="A19" i="38" s="1"/>
  <c r="A20" i="38" s="1"/>
  <c r="A21" i="38" s="1"/>
  <c r="A22" i="38" s="1"/>
  <c r="A23" i="38" s="1"/>
  <c r="A24" i="38" s="1"/>
  <c r="A25" i="38" s="1"/>
  <c r="A26" i="38" s="1"/>
  <c r="A27" i="38" s="1"/>
  <c r="A28" i="38" s="1"/>
  <c r="A29" i="38" s="1"/>
  <c r="R35" i="6" l="1"/>
  <c r="R7" i="37"/>
  <c r="R6" i="37"/>
  <c r="R9" i="37"/>
  <c r="A6" i="37"/>
  <c r="A7" i="37" s="1"/>
  <c r="A8" i="37" s="1"/>
  <c r="A9" i="37" s="1"/>
  <c r="A10" i="37" s="1"/>
  <c r="AI2" i="2" l="1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H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G2" i="2"/>
  <c r="AG3" i="2"/>
  <c r="AG4" i="2"/>
  <c r="AG5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32" i="2" s="1"/>
  <c r="AM29" i="2" s="1"/>
  <c r="AG23" i="2"/>
  <c r="AG24" i="2"/>
  <c r="AG25" i="2"/>
  <c r="AG26" i="2"/>
  <c r="AG27" i="2"/>
  <c r="AG28" i="2"/>
  <c r="AG29" i="2"/>
  <c r="AG30" i="2"/>
  <c r="AG31" i="2"/>
  <c r="AF2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E2" i="2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D2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K3" i="2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L31" i="2"/>
  <c r="AL27" i="2"/>
  <c r="AL28" i="2"/>
  <c r="AL30" i="2"/>
  <c r="AL26" i="2"/>
  <c r="AL29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C2" i="2"/>
  <c r="AB2" i="2"/>
  <c r="AA2" i="2"/>
  <c r="Z2" i="2"/>
  <c r="Z32" i="2" s="1"/>
  <c r="AM22" i="2" s="1"/>
  <c r="Y2" i="2"/>
  <c r="X2" i="2"/>
  <c r="X32" i="2" s="1"/>
  <c r="AM20" i="2" s="1"/>
  <c r="W2" i="2"/>
  <c r="V2" i="2"/>
  <c r="V32" i="2" s="1"/>
  <c r="AM18" i="2" s="1"/>
  <c r="U2" i="2"/>
  <c r="T2" i="2"/>
  <c r="T32" i="2" s="1"/>
  <c r="AM16" i="2" s="1"/>
  <c r="S2" i="2"/>
  <c r="S32" i="2" s="1"/>
  <c r="R2" i="2"/>
  <c r="R32" i="2" s="1"/>
  <c r="AM14" i="2" s="1"/>
  <c r="Q2" i="2"/>
  <c r="P2" i="2"/>
  <c r="P32" i="2" s="1"/>
  <c r="AM12" i="2" s="1"/>
  <c r="O2" i="2"/>
  <c r="N2" i="2"/>
  <c r="M2" i="2"/>
  <c r="L2" i="2"/>
  <c r="L32" i="2" s="1"/>
  <c r="AM8" i="2" s="1"/>
  <c r="K2" i="2"/>
  <c r="K32" i="2" s="1"/>
  <c r="J2" i="2"/>
  <c r="J32" i="2" s="1"/>
  <c r="AM6" i="2" s="1"/>
  <c r="I2" i="2"/>
  <c r="H2" i="2"/>
  <c r="H32" i="2" s="1"/>
  <c r="AM4" i="2" s="1"/>
  <c r="G2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  <c r="AL9" i="2"/>
  <c r="AL8" i="2"/>
  <c r="AL7" i="2"/>
  <c r="AL6" i="2"/>
  <c r="AL5" i="2"/>
  <c r="AL4" i="2"/>
  <c r="AL3" i="2"/>
  <c r="AL2" i="2"/>
  <c r="F2" i="2"/>
  <c r="F32" i="2" s="1"/>
  <c r="AM2" i="2" s="1"/>
  <c r="K1" i="2"/>
  <c r="L1" i="2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G1" i="2"/>
  <c r="H1" i="2" s="1"/>
  <c r="I1" i="2" s="1"/>
  <c r="J1" i="2" s="1"/>
  <c r="G32" i="2"/>
  <c r="AM3" i="2" s="1"/>
  <c r="I32" i="2"/>
  <c r="AM5" i="2" s="1"/>
  <c r="AM7" i="2"/>
  <c r="M32" i="2"/>
  <c r="AM9" i="2" s="1"/>
  <c r="O32" i="2"/>
  <c r="AM11" i="2" s="1"/>
  <c r="Q32" i="2"/>
  <c r="AM13" i="2" s="1"/>
  <c r="AM15" i="2"/>
  <c r="U32" i="2"/>
  <c r="AM17" i="2" s="1"/>
  <c r="W32" i="2"/>
  <c r="AM19" i="2" s="1"/>
  <c r="Y32" i="2"/>
  <c r="AM21" i="2" s="1"/>
  <c r="AA32" i="2"/>
  <c r="AM23" i="2" s="1"/>
  <c r="AC32" i="2"/>
  <c r="AM25" i="2" s="1"/>
  <c r="N32" i="2"/>
  <c r="AM10" i="2" s="1"/>
  <c r="AB32" i="2"/>
  <c r="AM24" i="2" s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E32" i="2"/>
  <c r="D3" i="2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AI32" i="2" l="1"/>
  <c r="AM31" i="2" s="1"/>
  <c r="AF32" i="2"/>
  <c r="AM28" i="2" s="1"/>
  <c r="AD32" i="2"/>
  <c r="AM26" i="2" s="1"/>
  <c r="AH32" i="2"/>
  <c r="AM30" i="2" s="1"/>
  <c r="AE32" i="2"/>
  <c r="AM27" i="2" s="1"/>
</calcChain>
</file>

<file path=xl/sharedStrings.xml><?xml version="1.0" encoding="utf-8"?>
<sst xmlns="http://schemas.openxmlformats.org/spreadsheetml/2006/main" count="216" uniqueCount="118">
  <si>
    <t>№</t>
  </si>
  <si>
    <t>ДА</t>
  </si>
  <si>
    <t>частично ДА</t>
  </si>
  <si>
    <t>НЕТ</t>
  </si>
  <si>
    <t>выбор</t>
  </si>
  <si>
    <t>относительный балл</t>
  </si>
  <si>
    <t>показатель</t>
  </si>
  <si>
    <t>макс. балл</t>
  </si>
  <si>
    <t>Фамилия Имя Отчество участника</t>
  </si>
  <si>
    <t>Тема ВКР</t>
  </si>
  <si>
    <t>ВУЗ (сокращённо)</t>
  </si>
  <si>
    <t>номер</t>
  </si>
  <si>
    <t>баллы</t>
  </si>
  <si>
    <t>РЕЗУЛЬТАТЫ ЭКСПЕРТИЗЫ</t>
  </si>
  <si>
    <t>Теплогазоснабжение и вентиляция</t>
  </si>
  <si>
    <t>проектная работа бакалавра</t>
  </si>
  <si>
    <t>Белокопытов Игорь Николаевич</t>
  </si>
  <si>
    <t>Отопление и вентиляция 5-ти этажного жилого дома в г. Бутурлиновка  Воронежской обл.</t>
  </si>
  <si>
    <t>Белгородский ГТУ</t>
  </si>
  <si>
    <t>Бондаренко Дмитрий Александрович</t>
  </si>
  <si>
    <t>Отопление и вентиляция гостиничного комплекса в городе Санкт-Петербург</t>
  </si>
  <si>
    <t>Санкт-Петербургский ГАСУ</t>
  </si>
  <si>
    <t>Евсеева Анастасия Николаевна</t>
  </si>
  <si>
    <t>Проектирование централизованной системы горячего водоснабжения жилого комплекса «Династия» в г. Саранске</t>
  </si>
  <si>
    <t>Волгоградский ГТУ</t>
  </si>
  <si>
    <t>Емельянов Алексей Викторович</t>
  </si>
  <si>
    <t>Проект энергоэффективных инженерных систем индивидуального жилого дома г. Белгород</t>
  </si>
  <si>
    <t>Ивашин Юрий Романович</t>
  </si>
  <si>
    <t>Отопление и вентиляция учебного корпуса ОАО "Концерн Росэнергоатом" "Кольская атомная станция" г. Мурманск</t>
  </si>
  <si>
    <t>Кабанова Татьяна Владимировна</t>
  </si>
  <si>
    <t>Отопление и вентиляция торгово-развлекательного комплекса</t>
  </si>
  <si>
    <t>Казанский ГАСУ</t>
  </si>
  <si>
    <t>Куприянова Арина Вячеславовна</t>
  </si>
  <si>
    <t>Газоснабжение города в Калининградской области с разработкой технических решений по обустройству подземного хранилища газа</t>
  </si>
  <si>
    <t>Саратовский ГТУ</t>
  </si>
  <si>
    <t>Лялюев Максим Витальевич</t>
  </si>
  <si>
    <t>Теплоснабжение района г. Муром</t>
  </si>
  <si>
    <t>Ивановский ГПУ</t>
  </si>
  <si>
    <t>Мусин Булат Хамитович</t>
  </si>
  <si>
    <t>Газоснабжение коттеджного поселка "Зеленцино" Московской области и предприятия по производству стекловолокна</t>
  </si>
  <si>
    <t>Овчинников  Андрей Алексеевич</t>
  </si>
  <si>
    <t>Теплоснабжение района Втузгородок в г. Екатеринбурге</t>
  </si>
  <si>
    <t>Уральский ФУ</t>
  </si>
  <si>
    <t>Прокопенко Анастасия Андреевна</t>
  </si>
  <si>
    <t>Проектирование систем обеспечения микроклимата малоэтажного жилого дома в Новой Усмани Воронежской области с индивидуальным источником теплоснабжения на альтернативном топливе</t>
  </si>
  <si>
    <t>Воронежский ГТУ</t>
  </si>
  <si>
    <t>Саулина Татьяна Алексеевна</t>
  </si>
  <si>
    <t>Газоснабжение воздушной системы отопления главного корпуса завода «Ремпутьмаш»</t>
  </si>
  <si>
    <t>Нижегородский ГАСУ</t>
  </si>
  <si>
    <t>Сорокина Анна Сергеевна</t>
  </si>
  <si>
    <t>Отопление и вентиляция делого центра в Дмитрове</t>
  </si>
  <si>
    <t>Московский ГСУ</t>
  </si>
  <si>
    <t>Теплгазоснабжение и вентиляция</t>
  </si>
  <si>
    <t>научно-исследовательская работа бакалавра</t>
  </si>
  <si>
    <t>Барышев Михаил Сергеевич</t>
  </si>
  <si>
    <t>Дальневосточный ФУ</t>
  </si>
  <si>
    <t>Бурьянов Иван Александрович</t>
  </si>
  <si>
    <t>Проект системы аспирации приемного цеха ЗАО «Алексеевский комбикормовый завод» с применением энергосберегающих решений.</t>
  </si>
  <si>
    <t>Вагизов Алмаз Зиннурович</t>
  </si>
  <si>
    <t>Газоснабжение коттеджного поселка "Цветочный" и предприятия по производству гипса</t>
  </si>
  <si>
    <t>Гущин Сергей Васильевич</t>
  </si>
  <si>
    <t>Разработка перспективных систем теплоснабжения с учетом подключения крупных потребителей на примере населенных пунктов Белгородской области</t>
  </si>
  <si>
    <t>Кузин Денис Юрьевич</t>
  </si>
  <si>
    <t>Повышение энергетической эффективности индивидуальных жилых домов (научная работа)</t>
  </si>
  <si>
    <t>Соколов Владимир Александрович</t>
  </si>
  <si>
    <t>Отопление и вентиляция универсального спорткомплекса</t>
  </si>
  <si>
    <t>магистерская диссертация</t>
  </si>
  <si>
    <t>Второва Лариса Игоревна</t>
  </si>
  <si>
    <t>Исследование образования конденсата в дымоходах многоквартирного дома, оснащенного индивидуальными двухконтурными котлами отопления»</t>
  </si>
  <si>
    <t>Самарский ГТУ</t>
  </si>
  <si>
    <t>Грить Наталия Владимировна</t>
  </si>
  <si>
    <t>Исследование и оптимизация параметров ПРГ на газораспределительной сети среднего давления Ворошиловского и Советского районов г. Волгограда</t>
  </si>
  <si>
    <t>Касаткина Софья Михайловна</t>
  </si>
  <si>
    <t>Разработка методов оптимизации тепловых режимов тепловых сетей</t>
  </si>
  <si>
    <t>Квашнин Лев Иванович</t>
  </si>
  <si>
    <t>Роботизированное устройство для обследования стальных воздуховодов</t>
  </si>
  <si>
    <t>Пензенский ГУАС</t>
  </si>
  <si>
    <t>Мингазеева Дания Наилевна</t>
  </si>
  <si>
    <t>Исследование свободно-конвективных течений над горизонтальными цилиндрами</t>
  </si>
  <si>
    <t>Небыльцова Ирина Владимировна</t>
  </si>
  <si>
    <t>Инновационные способы подготовки воды и микроклимата в бассейне БГТУ им. В.Г. Шухова</t>
  </si>
  <si>
    <t>Подковырина Ксения Алексеевна</t>
  </si>
  <si>
    <t>Оптимизация наружных ограждающих конструкций с учетом энергосбережения и экономической целесообразности</t>
  </si>
  <si>
    <t>Сибирский ФУ</t>
  </si>
  <si>
    <t>Суханов Кирилл Олегович</t>
  </si>
  <si>
    <t>Исследование плинтусной системы водяного отопления</t>
  </si>
  <si>
    <t>Темников Дмитрий Олегович</t>
  </si>
  <si>
    <t>Разработка централизованных газовых сетей на базе биогаза</t>
  </si>
  <si>
    <t>Тумас Артем Владиславович</t>
  </si>
  <si>
    <t>Повышение эффективности процессов теплообмена, протекающих в грунтовых теплообменниках геотермальных тепловых насосов</t>
  </si>
  <si>
    <t>Черноудов Максим Владимирович</t>
  </si>
  <si>
    <t>Моделирование и оптимизация регенеративных теплообменных аппаратов с фазовыми переходами в насадке</t>
  </si>
  <si>
    <t>Широков Станислав Александрович</t>
  </si>
  <si>
    <t>Энергосберегающий эффект обустройства остекленных лоджий в многоквартирном здании</t>
  </si>
  <si>
    <t>проектная работа магистра</t>
  </si>
  <si>
    <t>Седых Павел Сергеевич</t>
  </si>
  <si>
    <t>Газоснабжение свиноводческого комплекса «Калиновский» с разработкой биогазовой станции</t>
  </si>
  <si>
    <t>Семенок Валерия Сергеевна</t>
  </si>
  <si>
    <t>Повышение эффективности работы централизованных систем теплоснабжения Белгородского района поселка Северный с применением высокоэффективного теплообменного аппарата</t>
  </si>
  <si>
    <t>Хорев Сергей Владимирович</t>
  </si>
  <si>
    <t>Повышение энергоэффективности промышленных предприятий</t>
  </si>
  <si>
    <t>БГТУ</t>
  </si>
  <si>
    <t>ВГТУ</t>
  </si>
  <si>
    <t>КГАСУ</t>
  </si>
  <si>
    <t>ННГАСУ</t>
  </si>
  <si>
    <t>ПГУАС</t>
  </si>
  <si>
    <t>СПбГАСУ</t>
  </si>
  <si>
    <t>УрФУ</t>
  </si>
  <si>
    <t>среднее</t>
  </si>
  <si>
    <t>ВолгГТУ</t>
  </si>
  <si>
    <t>ДГТУ</t>
  </si>
  <si>
    <t>отклон.</t>
  </si>
  <si>
    <t>коэф.вар.</t>
  </si>
  <si>
    <t>среднее коррект.</t>
  </si>
  <si>
    <t>условие1</t>
  </si>
  <si>
    <t>условие2</t>
  </si>
  <si>
    <t>ограничение</t>
  </si>
  <si>
    <t>Проект насосно-дросселирующей подстанции с использованием устройства для рекуперации дросселируемого напора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</si>
</sst>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0"/>
      <name val="Arial Cyr"/>
      <charset val="204"/>
    </font>
    <font>
      <b/>
      <i/>
      <sz val="12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1"/>
    <xf numFmtId="0" fontId="6" fillId="5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textRotation="90" wrapText="1"/>
    </xf>
    <xf numFmtId="164" fontId="20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 wrapText="1"/>
    </xf>
    <xf numFmtId="164" fontId="22" fillId="0" borderId="1" xfId="0" applyNumberFormat="1" applyFont="1" applyBorder="1" applyAlignment="1">
      <alignment horizontal="center" vertical="center"/>
    </xf>
    <xf numFmtId="164" fontId="22" fillId="4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14" fillId="4" borderId="6" xfId="1" applyFont="1" applyFill="1" applyBorder="1" applyAlignment="1">
      <alignment horizontal="center" vertical="center"/>
    </xf>
    <xf numFmtId="0" fontId="14" fillId="4" borderId="7" xfId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42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41;&#1043;&#1058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42;&#1043;&#1058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50;&#1043;&#1040;&#1057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53;&#1053;&#1043;&#1040;&#1057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55;&#1043;&#1059;&#1040;&#1057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57;&#1055;&#1073;&#1043;&#1040;&#1057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41;&#1043;&#1058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42;&#1086;&#1083;&#1075;&#1043;&#1058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44;&#1043;&#1058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50;&#1043;&#1040;&#1057;&#1059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5;&#1080;&#1088;_&#1059;&#1088;&#1060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55;&#1043;&#1059;&#1040;&#1057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57;&#1055;&#1073;&#1043;&#1040;&#1057;&#105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5;&#1080;&#1088;_&#1059;&#1088;&#1060;&#1059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41;&#1043;&#1058;&#105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42;&#1043;&#1058;&#105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42;&#1086;&#1083;&#1075;&#1043;&#1058;&#1059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44;&#1043;&#1058;&#1059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50;&#1043;&#1040;&#1057;&#1059;%20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53;&#1053;&#1043;&#1040;&#1057;&#1059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55;&#1043;&#1059;&#1040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41;&#1043;&#1058;&#1059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57;&#1055;&#1073;&#1043;&#1040;&#1057;&#1059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84;&#1072;&#1075;_&#1087;&#1088;&#1086;&#1077;&#1082;&#1090;_&#1059;&#1088;&#1060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42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50;&#1043;&#1040;&#1057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53;&#1053;&#1043;&#1040;&#1057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55;&#1043;&#1059;&#1040;&#1057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57;&#1055;&#1073;&#1043;&#1040;&#1057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3;&#1042;_&#1073;&#1072;&#1082;_&#1087;&#1088;&#1086;&#1077;&#1082;&#1090;_&#1059;&#1088;&#1060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78</v>
          </cell>
        </row>
        <row r="10">
          <cell r="E10">
            <v>69</v>
          </cell>
        </row>
        <row r="11">
          <cell r="E11">
            <v>56</v>
          </cell>
        </row>
        <row r="12">
          <cell r="E12">
            <v>76</v>
          </cell>
        </row>
        <row r="13">
          <cell r="E13">
            <v>67</v>
          </cell>
        </row>
        <row r="14">
          <cell r="E14">
            <v>48</v>
          </cell>
        </row>
        <row r="15">
          <cell r="E15">
            <v>96</v>
          </cell>
        </row>
        <row r="16">
          <cell r="E16">
            <v>96</v>
          </cell>
        </row>
        <row r="17">
          <cell r="E17">
            <v>70</v>
          </cell>
        </row>
        <row r="18">
          <cell r="E18">
            <v>88</v>
          </cell>
        </row>
        <row r="19">
          <cell r="E19">
            <v>69</v>
          </cell>
        </row>
        <row r="20">
          <cell r="E20">
            <v>42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62</v>
          </cell>
        </row>
        <row r="10">
          <cell r="E10">
            <v>70</v>
          </cell>
        </row>
        <row r="11">
          <cell r="E11">
            <v>56</v>
          </cell>
        </row>
        <row r="12">
          <cell r="E12">
            <v>76</v>
          </cell>
        </row>
        <row r="13">
          <cell r="E13">
            <v>60</v>
          </cell>
        </row>
        <row r="14">
          <cell r="E14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42</v>
          </cell>
        </row>
        <row r="10">
          <cell r="E10">
            <v>46</v>
          </cell>
        </row>
        <row r="11">
          <cell r="E11">
            <v>46</v>
          </cell>
        </row>
        <row r="12">
          <cell r="E12">
            <v>56</v>
          </cell>
        </row>
        <row r="13">
          <cell r="E13">
            <v>35</v>
          </cell>
        </row>
        <row r="14">
          <cell r="E14">
            <v>34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38</v>
          </cell>
        </row>
        <row r="10">
          <cell r="E10">
            <v>48</v>
          </cell>
        </row>
        <row r="11">
          <cell r="E11">
            <v>33</v>
          </cell>
        </row>
        <row r="12">
          <cell r="E12">
            <v>42</v>
          </cell>
        </row>
        <row r="13">
          <cell r="E13">
            <v>50</v>
          </cell>
        </row>
        <row r="14">
          <cell r="E14">
            <v>56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55</v>
          </cell>
        </row>
        <row r="11">
          <cell r="E11">
            <v>33</v>
          </cell>
        </row>
        <row r="12">
          <cell r="E12">
            <v>48</v>
          </cell>
        </row>
        <row r="13">
          <cell r="E13">
            <v>77</v>
          </cell>
        </row>
        <row r="14">
          <cell r="E14">
            <v>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78</v>
          </cell>
        </row>
        <row r="10">
          <cell r="E10">
            <v>66</v>
          </cell>
        </row>
        <row r="11">
          <cell r="E11">
            <v>23</v>
          </cell>
        </row>
        <row r="12">
          <cell r="E12">
            <v>88</v>
          </cell>
        </row>
        <row r="13">
          <cell r="E13">
            <v>68</v>
          </cell>
        </row>
        <row r="14">
          <cell r="E14">
            <v>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17</v>
          </cell>
        </row>
        <row r="10">
          <cell r="E10">
            <v>28</v>
          </cell>
        </row>
        <row r="11">
          <cell r="E11">
            <v>25</v>
          </cell>
        </row>
        <row r="12">
          <cell r="E12">
            <v>43</v>
          </cell>
        </row>
        <row r="13">
          <cell r="E13">
            <v>49</v>
          </cell>
        </row>
        <row r="14">
          <cell r="E14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72</v>
          </cell>
        </row>
        <row r="10">
          <cell r="E10">
            <v>77</v>
          </cell>
        </row>
        <row r="11">
          <cell r="E11">
            <v>69</v>
          </cell>
        </row>
        <row r="12">
          <cell r="E12">
            <v>57</v>
          </cell>
        </row>
        <row r="13">
          <cell r="E13">
            <v>73</v>
          </cell>
        </row>
        <row r="14">
          <cell r="E14">
            <v>62</v>
          </cell>
        </row>
        <row r="15">
          <cell r="E15">
            <v>65</v>
          </cell>
        </row>
        <row r="16">
          <cell r="E16">
            <v>81</v>
          </cell>
        </row>
        <row r="17">
          <cell r="E17">
            <v>78</v>
          </cell>
        </row>
        <row r="18">
          <cell r="E18">
            <v>82</v>
          </cell>
        </row>
        <row r="19">
          <cell r="E19">
            <v>17</v>
          </cell>
        </row>
        <row r="20">
          <cell r="E20">
            <v>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60</v>
          </cell>
        </row>
        <row r="11">
          <cell r="E11">
            <v>88</v>
          </cell>
        </row>
        <row r="12">
          <cell r="E12">
            <v>48</v>
          </cell>
        </row>
        <row r="13">
          <cell r="E13">
            <v>83</v>
          </cell>
        </row>
        <row r="14">
          <cell r="E14">
            <v>38</v>
          </cell>
        </row>
        <row r="15">
          <cell r="E15">
            <v>65</v>
          </cell>
        </row>
        <row r="16">
          <cell r="E16">
            <v>68</v>
          </cell>
        </row>
        <row r="17">
          <cell r="E17">
            <v>55</v>
          </cell>
        </row>
        <row r="18">
          <cell r="E18">
            <v>81</v>
          </cell>
        </row>
        <row r="19">
          <cell r="E19">
            <v>54</v>
          </cell>
        </row>
        <row r="20">
          <cell r="E20">
            <v>51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72</v>
          </cell>
        </row>
        <row r="10">
          <cell r="E10">
            <v>77</v>
          </cell>
        </row>
        <row r="11">
          <cell r="E11">
            <v>69</v>
          </cell>
        </row>
        <row r="12">
          <cell r="E12">
            <v>57</v>
          </cell>
        </row>
        <row r="13">
          <cell r="E13">
            <v>73</v>
          </cell>
        </row>
        <row r="14">
          <cell r="E14">
            <v>62</v>
          </cell>
        </row>
        <row r="15">
          <cell r="E15">
            <v>65</v>
          </cell>
        </row>
        <row r="16">
          <cell r="E16">
            <v>81</v>
          </cell>
        </row>
        <row r="17">
          <cell r="E17">
            <v>78</v>
          </cell>
        </row>
        <row r="18">
          <cell r="E18">
            <v>82</v>
          </cell>
        </row>
        <row r="19">
          <cell r="E19">
            <v>17</v>
          </cell>
        </row>
        <row r="20">
          <cell r="E20">
            <v>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78</v>
          </cell>
        </row>
        <row r="10">
          <cell r="E10">
            <v>46</v>
          </cell>
        </row>
        <row r="11">
          <cell r="E11">
            <v>64</v>
          </cell>
        </row>
        <row r="12">
          <cell r="E12">
            <v>66</v>
          </cell>
        </row>
        <row r="13">
          <cell r="E13">
            <v>84</v>
          </cell>
        </row>
        <row r="14">
          <cell r="E14">
            <v>34</v>
          </cell>
        </row>
        <row r="15">
          <cell r="E15">
            <v>26</v>
          </cell>
        </row>
        <row r="16">
          <cell r="E16">
            <v>64</v>
          </cell>
        </row>
        <row r="17">
          <cell r="E17">
            <v>60</v>
          </cell>
        </row>
        <row r="18">
          <cell r="E18">
            <v>56</v>
          </cell>
        </row>
        <row r="19">
          <cell r="E19">
            <v>56</v>
          </cell>
        </row>
        <row r="20">
          <cell r="E20">
            <v>60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64</v>
          </cell>
        </row>
        <row r="10">
          <cell r="E10">
            <v>46</v>
          </cell>
        </row>
        <row r="11">
          <cell r="E11">
            <v>44</v>
          </cell>
        </row>
        <row r="12">
          <cell r="E12">
            <v>66</v>
          </cell>
        </row>
        <row r="13">
          <cell r="E13">
            <v>40</v>
          </cell>
        </row>
        <row r="14">
          <cell r="E14">
            <v>62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92</v>
          </cell>
        </row>
        <row r="10">
          <cell r="E10">
            <v>61</v>
          </cell>
        </row>
        <row r="11">
          <cell r="E11">
            <v>84</v>
          </cell>
        </row>
        <row r="12">
          <cell r="E12">
            <v>94</v>
          </cell>
        </row>
        <row r="13">
          <cell r="E13">
            <v>78</v>
          </cell>
        </row>
        <row r="14">
          <cell r="E14">
            <v>78</v>
          </cell>
        </row>
        <row r="15">
          <cell r="E15">
            <v>86</v>
          </cell>
        </row>
        <row r="16">
          <cell r="E16">
            <v>84</v>
          </cell>
        </row>
        <row r="17">
          <cell r="E17">
            <v>80</v>
          </cell>
        </row>
        <row r="18">
          <cell r="E18">
            <v>72</v>
          </cell>
        </row>
        <row r="19">
          <cell r="E19">
            <v>72</v>
          </cell>
        </row>
        <row r="20">
          <cell r="E20">
            <v>76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66</v>
          </cell>
        </row>
        <row r="10">
          <cell r="E10">
            <v>58</v>
          </cell>
        </row>
        <row r="11">
          <cell r="E11">
            <v>74</v>
          </cell>
        </row>
        <row r="12">
          <cell r="E12">
            <v>20</v>
          </cell>
        </row>
        <row r="13">
          <cell r="E13">
            <v>53</v>
          </cell>
        </row>
        <row r="14">
          <cell r="E14">
            <v>26</v>
          </cell>
        </row>
        <row r="15">
          <cell r="E15">
            <v>42</v>
          </cell>
        </row>
        <row r="16">
          <cell r="E16">
            <v>85</v>
          </cell>
        </row>
        <row r="17">
          <cell r="E17">
            <v>52</v>
          </cell>
        </row>
        <row r="18">
          <cell r="E18">
            <v>77</v>
          </cell>
        </row>
        <row r="19">
          <cell r="E19">
            <v>61</v>
          </cell>
        </row>
        <row r="20">
          <cell r="E20">
            <v>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84</v>
          </cell>
        </row>
        <row r="10">
          <cell r="E10">
            <v>72</v>
          </cell>
        </row>
        <row r="11">
          <cell r="E11">
            <v>78</v>
          </cell>
        </row>
        <row r="12">
          <cell r="E12">
            <v>64</v>
          </cell>
        </row>
        <row r="13">
          <cell r="E13">
            <v>64</v>
          </cell>
        </row>
        <row r="14">
          <cell r="E14">
            <v>42</v>
          </cell>
        </row>
        <row r="15">
          <cell r="E15">
            <v>59</v>
          </cell>
        </row>
        <row r="16">
          <cell r="E16">
            <v>79</v>
          </cell>
        </row>
        <row r="17">
          <cell r="E17">
            <v>63</v>
          </cell>
        </row>
        <row r="18">
          <cell r="E18">
            <v>72</v>
          </cell>
        </row>
        <row r="19">
          <cell r="E19">
            <v>76</v>
          </cell>
        </row>
        <row r="20">
          <cell r="E20">
            <v>62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88</v>
          </cell>
        </row>
        <row r="10">
          <cell r="E10">
            <v>81</v>
          </cell>
        </row>
        <row r="11">
          <cell r="E11">
            <v>75</v>
          </cell>
        </row>
        <row r="12">
          <cell r="E12">
            <v>100</v>
          </cell>
        </row>
        <row r="13">
          <cell r="E13">
            <v>100</v>
          </cell>
        </row>
        <row r="14">
          <cell r="E14">
            <v>100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59</v>
          </cell>
        </row>
        <row r="10">
          <cell r="E10">
            <v>54</v>
          </cell>
        </row>
        <row r="11">
          <cell r="E11">
            <v>50</v>
          </cell>
        </row>
        <row r="12">
          <cell r="E12">
            <v>100</v>
          </cell>
        </row>
        <row r="13">
          <cell r="E13">
            <v>100</v>
          </cell>
        </row>
        <row r="14">
          <cell r="E14">
            <v>100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67</v>
          </cell>
        </row>
        <row r="10">
          <cell r="E10">
            <v>66</v>
          </cell>
        </row>
        <row r="11">
          <cell r="E11">
            <v>67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88</v>
          </cell>
        </row>
        <row r="10">
          <cell r="E10">
            <v>81</v>
          </cell>
        </row>
        <row r="11">
          <cell r="E11">
            <v>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68</v>
          </cell>
        </row>
        <row r="10">
          <cell r="E10">
            <v>92</v>
          </cell>
        </row>
        <row r="11">
          <cell r="E11">
            <v>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64</v>
          </cell>
        </row>
        <row r="10">
          <cell r="E10">
            <v>90</v>
          </cell>
        </row>
        <row r="11">
          <cell r="E11">
            <v>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71</v>
          </cell>
        </row>
        <row r="10">
          <cell r="E10">
            <v>76</v>
          </cell>
        </row>
        <row r="11">
          <cell r="E11">
            <v>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48</v>
          </cell>
        </row>
        <row r="10">
          <cell r="E10">
            <v>42</v>
          </cell>
        </row>
        <row r="11">
          <cell r="E11">
            <v>38</v>
          </cell>
        </row>
        <row r="12">
          <cell r="E12">
            <v>52</v>
          </cell>
        </row>
        <row r="13">
          <cell r="E13">
            <v>38</v>
          </cell>
        </row>
        <row r="14">
          <cell r="E14">
            <v>52</v>
          </cell>
        </row>
        <row r="15">
          <cell r="E15">
            <v>60</v>
          </cell>
        </row>
        <row r="16">
          <cell r="E16">
            <v>48</v>
          </cell>
        </row>
        <row r="17">
          <cell r="E17">
            <v>50</v>
          </cell>
        </row>
        <row r="18">
          <cell r="E18">
            <v>70</v>
          </cell>
        </row>
        <row r="19">
          <cell r="E19">
            <v>54</v>
          </cell>
        </row>
        <row r="20">
          <cell r="E20">
            <v>52</v>
          </cell>
        </row>
        <row r="21">
          <cell r="E21">
            <v>46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40</v>
          </cell>
        </row>
        <row r="10">
          <cell r="E10">
            <v>16</v>
          </cell>
        </row>
        <row r="11">
          <cell r="E11">
            <v>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71</v>
          </cell>
        </row>
        <row r="10">
          <cell r="E10">
            <v>68</v>
          </cell>
        </row>
        <row r="11">
          <cell r="E11">
            <v>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12</v>
          </cell>
        </row>
        <row r="10">
          <cell r="E10">
            <v>25</v>
          </cell>
        </row>
        <row r="11">
          <cell r="E11">
            <v>22</v>
          </cell>
        </row>
        <row r="12">
          <cell r="E12">
            <v>22</v>
          </cell>
        </row>
        <row r="13">
          <cell r="E13">
            <v>2</v>
          </cell>
        </row>
        <row r="14">
          <cell r="E14">
            <v>53</v>
          </cell>
        </row>
        <row r="15">
          <cell r="E15">
            <v>70</v>
          </cell>
        </row>
        <row r="16">
          <cell r="E16">
            <v>15</v>
          </cell>
        </row>
        <row r="17">
          <cell r="E17">
            <v>73</v>
          </cell>
        </row>
        <row r="18">
          <cell r="E18">
            <v>34</v>
          </cell>
        </row>
        <row r="19">
          <cell r="E19">
            <v>53</v>
          </cell>
        </row>
        <row r="20">
          <cell r="E20">
            <v>74</v>
          </cell>
        </row>
        <row r="21">
          <cell r="E21">
            <v>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17</v>
          </cell>
        </row>
        <row r="10">
          <cell r="E10">
            <v>25</v>
          </cell>
        </row>
        <row r="11">
          <cell r="E11">
            <v>18</v>
          </cell>
        </row>
        <row r="12">
          <cell r="E12">
            <v>38</v>
          </cell>
        </row>
        <row r="13">
          <cell r="E13">
            <v>6</v>
          </cell>
        </row>
        <row r="14">
          <cell r="E14">
            <v>44</v>
          </cell>
        </row>
        <row r="15">
          <cell r="E15">
            <v>56</v>
          </cell>
        </row>
        <row r="16">
          <cell r="E16">
            <v>31</v>
          </cell>
        </row>
        <row r="17">
          <cell r="E17">
            <v>37</v>
          </cell>
        </row>
        <row r="18">
          <cell r="E18">
            <v>51</v>
          </cell>
        </row>
        <row r="19">
          <cell r="E19">
            <v>36</v>
          </cell>
        </row>
        <row r="20">
          <cell r="E20">
            <v>54</v>
          </cell>
        </row>
        <row r="21">
          <cell r="E21">
            <v>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13</v>
          </cell>
        </row>
        <row r="10">
          <cell r="E10">
            <v>13</v>
          </cell>
        </row>
        <row r="11">
          <cell r="E11">
            <v>6</v>
          </cell>
        </row>
        <row r="12">
          <cell r="E12">
            <v>31</v>
          </cell>
        </row>
        <row r="13">
          <cell r="E13">
            <v>19</v>
          </cell>
        </row>
        <row r="14">
          <cell r="E14">
            <v>62</v>
          </cell>
        </row>
        <row r="15">
          <cell r="E15">
            <v>66</v>
          </cell>
        </row>
        <row r="16">
          <cell r="E16">
            <v>19</v>
          </cell>
        </row>
        <row r="17">
          <cell r="E17">
            <v>7</v>
          </cell>
        </row>
        <row r="18">
          <cell r="E18">
            <v>37</v>
          </cell>
        </row>
        <row r="19">
          <cell r="E19">
            <v>26</v>
          </cell>
        </row>
        <row r="20">
          <cell r="E20">
            <v>89</v>
          </cell>
        </row>
        <row r="21">
          <cell r="E21">
            <v>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22</v>
          </cell>
        </row>
        <row r="10">
          <cell r="E10">
            <v>41</v>
          </cell>
        </row>
        <row r="11">
          <cell r="E11">
            <v>40</v>
          </cell>
        </row>
        <row r="12">
          <cell r="E12">
            <v>40</v>
          </cell>
        </row>
        <row r="13">
          <cell r="E13">
            <v>21</v>
          </cell>
        </row>
        <row r="14">
          <cell r="E14">
            <v>33</v>
          </cell>
        </row>
        <row r="15">
          <cell r="E15">
            <v>59</v>
          </cell>
        </row>
        <row r="16">
          <cell r="E16">
            <v>22</v>
          </cell>
        </row>
        <row r="17">
          <cell r="E17">
            <v>69</v>
          </cell>
        </row>
        <row r="18">
          <cell r="E18">
            <v>52</v>
          </cell>
        </row>
        <row r="19">
          <cell r="E19">
            <v>48</v>
          </cell>
        </row>
        <row r="20">
          <cell r="E20">
            <v>72</v>
          </cell>
        </row>
        <row r="21">
          <cell r="E21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48</v>
          </cell>
        </row>
        <row r="10">
          <cell r="E10">
            <v>61</v>
          </cell>
        </row>
        <row r="11">
          <cell r="E11">
            <v>10</v>
          </cell>
        </row>
        <row r="12">
          <cell r="E12">
            <v>55</v>
          </cell>
        </row>
        <row r="13">
          <cell r="E13">
            <v>27</v>
          </cell>
        </row>
        <row r="14">
          <cell r="E14">
            <v>37</v>
          </cell>
        </row>
        <row r="15">
          <cell r="E15">
            <v>76</v>
          </cell>
        </row>
        <row r="16">
          <cell r="E16">
            <v>29</v>
          </cell>
        </row>
        <row r="17">
          <cell r="E17">
            <v>78</v>
          </cell>
        </row>
        <row r="18">
          <cell r="E18">
            <v>54</v>
          </cell>
        </row>
        <row r="19">
          <cell r="E19">
            <v>48</v>
          </cell>
        </row>
        <row r="20">
          <cell r="E20">
            <v>73</v>
          </cell>
        </row>
        <row r="21">
          <cell r="E21">
            <v>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40</v>
          </cell>
        </row>
        <row r="10">
          <cell r="E10">
            <v>44</v>
          </cell>
        </row>
        <row r="11">
          <cell r="E11">
            <v>39</v>
          </cell>
        </row>
        <row r="12">
          <cell r="E12">
            <v>28</v>
          </cell>
        </row>
        <row r="13">
          <cell r="E13">
            <v>30</v>
          </cell>
        </row>
        <row r="14">
          <cell r="E14">
            <v>46</v>
          </cell>
        </row>
        <row r="15">
          <cell r="E15">
            <v>76</v>
          </cell>
        </row>
        <row r="16">
          <cell r="E16">
            <v>50</v>
          </cell>
        </row>
        <row r="17">
          <cell r="E17">
            <v>46</v>
          </cell>
        </row>
        <row r="18">
          <cell r="E18">
            <v>66</v>
          </cell>
        </row>
        <row r="19">
          <cell r="E19">
            <v>51</v>
          </cell>
        </row>
        <row r="20">
          <cell r="E20">
            <v>69</v>
          </cell>
        </row>
        <row r="21">
          <cell r="E21">
            <v>36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D4" workbookViewId="0">
      <selection activeCell="U7" sqref="U7"/>
    </sheetView>
  </sheetViews>
  <sheetFormatPr defaultRowHeight="14.4" x14ac:dyDescent="0.3"/>
  <cols>
    <col min="1" max="1" width="4.33203125" customWidth="1"/>
    <col min="2" max="2" width="28.109375" customWidth="1"/>
    <col min="3" max="3" width="47.6640625" customWidth="1"/>
    <col min="4" max="4" width="26.5546875" customWidth="1"/>
    <col min="5" max="11" width="4.77734375" customWidth="1"/>
    <col min="12" max="12" width="6.5546875" customWidth="1"/>
    <col min="13" max="17" width="5.6640625" customWidth="1"/>
    <col min="18" max="18" width="6.5546875" customWidth="1"/>
  </cols>
  <sheetData>
    <row r="1" spans="1:18" ht="21" customHeight="1" x14ac:dyDescent="0.3">
      <c r="A1" s="41" t="s">
        <v>14</v>
      </c>
      <c r="B1" s="42"/>
      <c r="C1" s="42"/>
      <c r="D1" s="42"/>
    </row>
    <row r="2" spans="1:18" ht="19.95" customHeight="1" x14ac:dyDescent="0.3">
      <c r="A2" s="43" t="s">
        <v>15</v>
      </c>
      <c r="B2" s="44"/>
      <c r="C2" s="44"/>
      <c r="D2" s="44"/>
    </row>
    <row r="3" spans="1:18" ht="19.95" customHeight="1" x14ac:dyDescent="0.3">
      <c r="A3" s="45" t="s">
        <v>13</v>
      </c>
      <c r="B3" s="46"/>
      <c r="C3" s="46"/>
      <c r="D3" s="46"/>
      <c r="M3" s="23">
        <v>1</v>
      </c>
      <c r="N3" s="40">
        <v>0.15</v>
      </c>
      <c r="O3" s="15"/>
      <c r="P3" s="15"/>
      <c r="Q3" s="15"/>
    </row>
    <row r="4" spans="1:18" ht="78.599999999999994" customHeight="1" x14ac:dyDescent="0.3">
      <c r="A4" s="12" t="s">
        <v>0</v>
      </c>
      <c r="B4" s="12" t="s">
        <v>8</v>
      </c>
      <c r="C4" s="12" t="s">
        <v>9</v>
      </c>
      <c r="D4" s="12" t="s">
        <v>10</v>
      </c>
      <c r="E4" s="25" t="s">
        <v>101</v>
      </c>
      <c r="F4" s="25" t="s">
        <v>102</v>
      </c>
      <c r="G4" s="25" t="s">
        <v>103</v>
      </c>
      <c r="H4" s="25" t="s">
        <v>104</v>
      </c>
      <c r="I4" s="25" t="s">
        <v>105</v>
      </c>
      <c r="J4" s="25" t="s">
        <v>106</v>
      </c>
      <c r="K4" s="25" t="s">
        <v>107</v>
      </c>
      <c r="L4" s="37" t="s">
        <v>108</v>
      </c>
      <c r="M4" s="25" t="s">
        <v>111</v>
      </c>
      <c r="N4" s="25" t="s">
        <v>112</v>
      </c>
      <c r="O4" s="25" t="s">
        <v>116</v>
      </c>
      <c r="P4" s="25" t="s">
        <v>114</v>
      </c>
      <c r="Q4" s="25" t="s">
        <v>115</v>
      </c>
      <c r="R4" s="37" t="s">
        <v>113</v>
      </c>
    </row>
    <row r="5" spans="1:18" ht="31.2" x14ac:dyDescent="0.3">
      <c r="A5" s="9">
        <v>1</v>
      </c>
      <c r="B5" s="13" t="s">
        <v>16</v>
      </c>
      <c r="C5" s="13" t="s">
        <v>17</v>
      </c>
      <c r="D5" s="13" t="s">
        <v>18</v>
      </c>
      <c r="E5" s="22">
        <f>[3]список!E9</f>
        <v>48</v>
      </c>
      <c r="F5" s="22">
        <f>[4]список!E9</f>
        <v>12</v>
      </c>
      <c r="G5" s="22">
        <f>[5]список!E9</f>
        <v>17</v>
      </c>
      <c r="H5" s="22">
        <f>[6]список!E9</f>
        <v>13</v>
      </c>
      <c r="I5" s="22">
        <f>[7]список!E9</f>
        <v>22</v>
      </c>
      <c r="J5" s="22">
        <f>[8]список!E9</f>
        <v>48</v>
      </c>
      <c r="K5" s="22">
        <f>[9]список!E9</f>
        <v>40</v>
      </c>
      <c r="L5" s="23">
        <f>AVERAGE(E5:K5)</f>
        <v>28.571428571428573</v>
      </c>
      <c r="M5" s="27">
        <f>SQRT(_xlfn.VAR.S(E5:K5))</f>
        <v>16.226081297889341</v>
      </c>
      <c r="N5" s="27">
        <f>M5/L5*100</f>
        <v>56.791284542612686</v>
      </c>
      <c r="O5" s="35">
        <f>MAX($M$3*M5,$N$3*L5)</f>
        <v>16.226081297889341</v>
      </c>
      <c r="P5" s="38" t="str">
        <f>CONCATENATE("&gt;",TEXT(L5-O5,"0.0"))</f>
        <v>&gt;12.3</v>
      </c>
      <c r="Q5" s="38" t="str">
        <f>CONCATENATE("&lt;",TEXT(L5+O5,"0.0"))</f>
        <v>&lt;44.8</v>
      </c>
      <c r="R5" s="38">
        <f>AVERAGEIFS(E5:K5,E5:K5,P5,E5:K5,Q5)</f>
        <v>23</v>
      </c>
    </row>
    <row r="6" spans="1:18" ht="31.2" x14ac:dyDescent="0.3">
      <c r="A6" s="9">
        <f>A5+1</f>
        <v>2</v>
      </c>
      <c r="B6" s="13" t="s">
        <v>19</v>
      </c>
      <c r="C6" s="13" t="s">
        <v>20</v>
      </c>
      <c r="D6" s="13" t="s">
        <v>21</v>
      </c>
      <c r="E6" s="22">
        <f>[3]список!E10</f>
        <v>42</v>
      </c>
      <c r="F6" s="22">
        <f>[4]список!E10</f>
        <v>25</v>
      </c>
      <c r="G6" s="22">
        <f>[5]список!E10</f>
        <v>25</v>
      </c>
      <c r="H6" s="22">
        <f>[6]список!E10</f>
        <v>13</v>
      </c>
      <c r="I6" s="22">
        <f>[7]список!E10</f>
        <v>41</v>
      </c>
      <c r="J6" s="22">
        <f>[8]список!E10</f>
        <v>61</v>
      </c>
      <c r="K6" s="22">
        <f>[9]список!E10</f>
        <v>44</v>
      </c>
      <c r="L6" s="23">
        <f t="shared" ref="L6:L17" si="0">AVERAGE(E6:K6)</f>
        <v>35.857142857142854</v>
      </c>
      <c r="M6" s="27">
        <f t="shared" ref="M6:M17" si="1">SQRT(_xlfn.VAR.S(E6:K6))</f>
        <v>15.920935603041377</v>
      </c>
      <c r="N6" s="27">
        <f t="shared" ref="N6:N17" si="2">M6/L6*100</f>
        <v>44.401015626011812</v>
      </c>
      <c r="O6" s="35">
        <f t="shared" ref="O6:O17" si="3">MAX($M$3*M6,$N$3*L6)</f>
        <v>15.920935603041377</v>
      </c>
      <c r="P6" s="38" t="str">
        <f t="shared" ref="P6:P17" si="4">CONCATENATE("&gt;",TEXT(L6-O6,"0.0"))</f>
        <v>&gt;19.9</v>
      </c>
      <c r="Q6" s="38" t="str">
        <f t="shared" ref="Q6:Q17" si="5">CONCATENATE("&lt;",TEXT(L6+O6,"0.0"))</f>
        <v>&lt;51.8</v>
      </c>
      <c r="R6" s="38">
        <f t="shared" ref="R6:R17" si="6">AVERAGEIFS(E6:K6,E6:K6,P6,E6:K6,Q6)</f>
        <v>35.4</v>
      </c>
    </row>
    <row r="7" spans="1:18" ht="46.8" x14ac:dyDescent="0.3">
      <c r="A7" s="9">
        <f t="shared" ref="A7:A34" si="7">A6+1</f>
        <v>3</v>
      </c>
      <c r="B7" s="13" t="s">
        <v>22</v>
      </c>
      <c r="C7" s="13" t="s">
        <v>23</v>
      </c>
      <c r="D7" s="13" t="s">
        <v>24</v>
      </c>
      <c r="E7" s="22">
        <f>[3]список!E11</f>
        <v>38</v>
      </c>
      <c r="F7" s="22">
        <f>[4]список!E11</f>
        <v>22</v>
      </c>
      <c r="G7" s="22">
        <f>[5]список!E11</f>
        <v>18</v>
      </c>
      <c r="H7" s="22">
        <f>[6]список!E11</f>
        <v>6</v>
      </c>
      <c r="I7" s="22">
        <f>[7]список!E11</f>
        <v>40</v>
      </c>
      <c r="J7" s="22">
        <f>[8]список!E11</f>
        <v>10</v>
      </c>
      <c r="K7" s="22">
        <f>[9]список!E11</f>
        <v>39</v>
      </c>
      <c r="L7" s="23">
        <f t="shared" si="0"/>
        <v>24.714285714285715</v>
      </c>
      <c r="M7" s="27">
        <f t="shared" si="1"/>
        <v>14.337762327902796</v>
      </c>
      <c r="N7" s="27">
        <f t="shared" si="2"/>
        <v>58.014067222728073</v>
      </c>
      <c r="O7" s="35">
        <f t="shared" si="3"/>
        <v>14.337762327902796</v>
      </c>
      <c r="P7" s="38" t="str">
        <f t="shared" si="4"/>
        <v>&gt;10.4</v>
      </c>
      <c r="Q7" s="38" t="str">
        <f t="shared" si="5"/>
        <v>&lt;39.1</v>
      </c>
      <c r="R7" s="38">
        <f t="shared" si="6"/>
        <v>29.25</v>
      </c>
    </row>
    <row r="8" spans="1:18" ht="46.8" x14ac:dyDescent="0.3">
      <c r="A8" s="9">
        <f t="shared" si="7"/>
        <v>4</v>
      </c>
      <c r="B8" s="13" t="s">
        <v>25</v>
      </c>
      <c r="C8" s="13" t="s">
        <v>26</v>
      </c>
      <c r="D8" s="13" t="s">
        <v>18</v>
      </c>
      <c r="E8" s="22">
        <f>[3]список!E12</f>
        <v>52</v>
      </c>
      <c r="F8" s="22">
        <f>[4]список!E12</f>
        <v>22</v>
      </c>
      <c r="G8" s="22">
        <f>[5]список!E12</f>
        <v>38</v>
      </c>
      <c r="H8" s="22">
        <f>[6]список!E12</f>
        <v>31</v>
      </c>
      <c r="I8" s="22">
        <f>[7]список!E12</f>
        <v>40</v>
      </c>
      <c r="J8" s="22">
        <f>[8]список!E12</f>
        <v>55</v>
      </c>
      <c r="K8" s="22">
        <f>[9]список!E12</f>
        <v>28</v>
      </c>
      <c r="L8" s="23">
        <f t="shared" si="0"/>
        <v>38</v>
      </c>
      <c r="M8" s="27">
        <f t="shared" si="1"/>
        <v>12.206555615733702</v>
      </c>
      <c r="N8" s="27">
        <f t="shared" si="2"/>
        <v>32.122514778246583</v>
      </c>
      <c r="O8" s="35">
        <f t="shared" si="3"/>
        <v>12.206555615733702</v>
      </c>
      <c r="P8" s="38" t="str">
        <f t="shared" si="4"/>
        <v>&gt;25.8</v>
      </c>
      <c r="Q8" s="38" t="str">
        <f t="shared" si="5"/>
        <v>&lt;50.2</v>
      </c>
      <c r="R8" s="38">
        <f t="shared" si="6"/>
        <v>34.25</v>
      </c>
    </row>
    <row r="9" spans="1:18" ht="46.8" x14ac:dyDescent="0.3">
      <c r="A9" s="9">
        <f t="shared" si="7"/>
        <v>5</v>
      </c>
      <c r="B9" s="13" t="s">
        <v>27</v>
      </c>
      <c r="C9" s="13" t="s">
        <v>28</v>
      </c>
      <c r="D9" s="13" t="s">
        <v>18</v>
      </c>
      <c r="E9" s="22">
        <f>[3]список!E13</f>
        <v>38</v>
      </c>
      <c r="F9" s="22">
        <f>[4]список!E13</f>
        <v>2</v>
      </c>
      <c r="G9" s="22">
        <f>[5]список!E13</f>
        <v>6</v>
      </c>
      <c r="H9" s="22">
        <f>[6]список!E13</f>
        <v>19</v>
      </c>
      <c r="I9" s="22">
        <f>[7]список!E13</f>
        <v>21</v>
      </c>
      <c r="J9" s="22">
        <f>[8]список!E13</f>
        <v>27</v>
      </c>
      <c r="K9" s="22">
        <f>[9]список!E13</f>
        <v>30</v>
      </c>
      <c r="L9" s="23">
        <f t="shared" si="0"/>
        <v>20.428571428571427</v>
      </c>
      <c r="M9" s="27">
        <f t="shared" si="1"/>
        <v>12.869306415617261</v>
      </c>
      <c r="N9" s="27">
        <f t="shared" si="2"/>
        <v>62.996604831692892</v>
      </c>
      <c r="O9" s="35">
        <f t="shared" si="3"/>
        <v>12.869306415617261</v>
      </c>
      <c r="P9" s="38" t="str">
        <f t="shared" si="4"/>
        <v>&gt;7.6</v>
      </c>
      <c r="Q9" s="38" t="str">
        <f t="shared" si="5"/>
        <v>&lt;33.3</v>
      </c>
      <c r="R9" s="38">
        <f t="shared" si="6"/>
        <v>24.25</v>
      </c>
    </row>
    <row r="10" spans="1:18" ht="31.2" x14ac:dyDescent="0.3">
      <c r="A10" s="9">
        <f t="shared" si="7"/>
        <v>6</v>
      </c>
      <c r="B10" s="14" t="s">
        <v>29</v>
      </c>
      <c r="C10" s="14" t="s">
        <v>30</v>
      </c>
      <c r="D10" s="14" t="s">
        <v>31</v>
      </c>
      <c r="E10" s="22">
        <f>[3]список!E14</f>
        <v>52</v>
      </c>
      <c r="F10" s="22">
        <f>[4]список!E14</f>
        <v>53</v>
      </c>
      <c r="G10" s="22">
        <f>[5]список!E14</f>
        <v>44</v>
      </c>
      <c r="H10" s="22">
        <f>[6]список!E14</f>
        <v>62</v>
      </c>
      <c r="I10" s="22">
        <f>[7]список!E14</f>
        <v>33</v>
      </c>
      <c r="J10" s="22">
        <f>[8]список!E14</f>
        <v>37</v>
      </c>
      <c r="K10" s="22">
        <f>[9]список!E14</f>
        <v>46</v>
      </c>
      <c r="L10" s="23">
        <f t="shared" si="0"/>
        <v>46.714285714285715</v>
      </c>
      <c r="M10" s="27">
        <f t="shared" si="1"/>
        <v>9.9283144879394527</v>
      </c>
      <c r="N10" s="27">
        <f t="shared" si="2"/>
        <v>21.253272604151732</v>
      </c>
      <c r="O10" s="35">
        <f t="shared" si="3"/>
        <v>9.9283144879394527</v>
      </c>
      <c r="P10" s="38" t="str">
        <f t="shared" si="4"/>
        <v>&gt;36.8</v>
      </c>
      <c r="Q10" s="38" t="str">
        <f t="shared" si="5"/>
        <v>&lt;56.6</v>
      </c>
      <c r="R10" s="38">
        <f t="shared" si="6"/>
        <v>46.4</v>
      </c>
    </row>
    <row r="11" spans="1:18" ht="46.8" x14ac:dyDescent="0.3">
      <c r="A11" s="9">
        <f t="shared" si="7"/>
        <v>7</v>
      </c>
      <c r="B11" s="13" t="s">
        <v>32</v>
      </c>
      <c r="C11" s="13" t="s">
        <v>33</v>
      </c>
      <c r="D11" s="13" t="s">
        <v>34</v>
      </c>
      <c r="E11" s="22">
        <f>[3]список!E15</f>
        <v>60</v>
      </c>
      <c r="F11" s="22">
        <f>[4]список!E15</f>
        <v>70</v>
      </c>
      <c r="G11" s="22">
        <f>[5]список!E15</f>
        <v>56</v>
      </c>
      <c r="H11" s="22">
        <f>[6]список!E15</f>
        <v>66</v>
      </c>
      <c r="I11" s="22">
        <f>[7]список!E15</f>
        <v>59</v>
      </c>
      <c r="J11" s="22">
        <f>[8]список!E15</f>
        <v>76</v>
      </c>
      <c r="K11" s="22">
        <f>[9]список!E15</f>
        <v>76</v>
      </c>
      <c r="L11" s="24">
        <f t="shared" si="0"/>
        <v>66.142857142857139</v>
      </c>
      <c r="M11" s="27">
        <f t="shared" si="1"/>
        <v>8.1737093054208589</v>
      </c>
      <c r="N11" s="27">
        <f t="shared" si="2"/>
        <v>12.357659857007778</v>
      </c>
      <c r="O11" s="35">
        <f t="shared" si="3"/>
        <v>9.9214285714285708</v>
      </c>
      <c r="P11" s="38" t="str">
        <f t="shared" si="4"/>
        <v>&gt;56.2</v>
      </c>
      <c r="Q11" s="38" t="str">
        <f t="shared" si="5"/>
        <v>&lt;76.1</v>
      </c>
      <c r="R11" s="39">
        <f t="shared" si="6"/>
        <v>67.833333333333329</v>
      </c>
    </row>
    <row r="12" spans="1:18" ht="31.2" x14ac:dyDescent="0.3">
      <c r="A12" s="9">
        <f t="shared" si="7"/>
        <v>8</v>
      </c>
      <c r="B12" s="13" t="s">
        <v>35</v>
      </c>
      <c r="C12" s="13" t="s">
        <v>36</v>
      </c>
      <c r="D12" s="13" t="s">
        <v>37</v>
      </c>
      <c r="E12" s="22">
        <f>[3]список!E16</f>
        <v>48</v>
      </c>
      <c r="F12" s="22">
        <f>[4]список!E16</f>
        <v>15</v>
      </c>
      <c r="G12" s="22">
        <f>[5]список!E16</f>
        <v>31</v>
      </c>
      <c r="H12" s="22">
        <f>[6]список!E16</f>
        <v>19</v>
      </c>
      <c r="I12" s="22">
        <f>[7]список!E16</f>
        <v>22</v>
      </c>
      <c r="J12" s="22">
        <f>[8]список!E16</f>
        <v>29</v>
      </c>
      <c r="K12" s="22">
        <f>[9]список!E16</f>
        <v>50</v>
      </c>
      <c r="L12" s="23">
        <f t="shared" si="0"/>
        <v>30.571428571428573</v>
      </c>
      <c r="M12" s="27">
        <f t="shared" si="1"/>
        <v>13.745995087747589</v>
      </c>
      <c r="N12" s="27">
        <f t="shared" si="2"/>
        <v>44.963535333753796</v>
      </c>
      <c r="O12" s="35">
        <f t="shared" si="3"/>
        <v>13.745995087747589</v>
      </c>
      <c r="P12" s="38" t="str">
        <f t="shared" si="4"/>
        <v>&gt;16.8</v>
      </c>
      <c r="Q12" s="38" t="str">
        <f t="shared" si="5"/>
        <v>&lt;44.3</v>
      </c>
      <c r="R12" s="38">
        <f t="shared" si="6"/>
        <v>25.25</v>
      </c>
    </row>
    <row r="13" spans="1:18" ht="46.8" x14ac:dyDescent="0.3">
      <c r="A13" s="9">
        <f t="shared" si="7"/>
        <v>9</v>
      </c>
      <c r="B13" s="14" t="s">
        <v>38</v>
      </c>
      <c r="C13" s="14" t="s">
        <v>39</v>
      </c>
      <c r="D13" s="14" t="s">
        <v>31</v>
      </c>
      <c r="E13" s="22">
        <f>[3]список!E17</f>
        <v>50</v>
      </c>
      <c r="F13" s="22">
        <f>[4]список!E17</f>
        <v>73</v>
      </c>
      <c r="G13" s="22">
        <f>[5]список!E17</f>
        <v>37</v>
      </c>
      <c r="H13" s="22">
        <f>[6]список!E17</f>
        <v>7</v>
      </c>
      <c r="I13" s="22">
        <f>[7]список!E17</f>
        <v>69</v>
      </c>
      <c r="J13" s="22">
        <f>[8]список!E17</f>
        <v>78</v>
      </c>
      <c r="K13" s="22">
        <f>[9]список!E17</f>
        <v>46</v>
      </c>
      <c r="L13" s="23">
        <f t="shared" si="0"/>
        <v>51.428571428571431</v>
      </c>
      <c r="M13" s="27">
        <f t="shared" si="1"/>
        <v>24.811671600661004</v>
      </c>
      <c r="N13" s="27">
        <f t="shared" si="2"/>
        <v>48.24491700128528</v>
      </c>
      <c r="O13" s="35">
        <f t="shared" si="3"/>
        <v>24.811671600661004</v>
      </c>
      <c r="P13" s="38" t="str">
        <f t="shared" si="4"/>
        <v>&gt;26.6</v>
      </c>
      <c r="Q13" s="38" t="str">
        <f t="shared" si="5"/>
        <v>&lt;76.2</v>
      </c>
      <c r="R13" s="39">
        <f t="shared" si="6"/>
        <v>55</v>
      </c>
    </row>
    <row r="14" spans="1:18" ht="31.2" x14ac:dyDescent="0.3">
      <c r="A14" s="9">
        <f t="shared" si="7"/>
        <v>10</v>
      </c>
      <c r="B14" s="13" t="s">
        <v>40</v>
      </c>
      <c r="C14" s="13" t="s">
        <v>41</v>
      </c>
      <c r="D14" s="13" t="s">
        <v>42</v>
      </c>
      <c r="E14" s="22">
        <f>[3]список!E18</f>
        <v>70</v>
      </c>
      <c r="F14" s="22">
        <f>[4]список!E18</f>
        <v>34</v>
      </c>
      <c r="G14" s="22">
        <f>[5]список!E18</f>
        <v>51</v>
      </c>
      <c r="H14" s="22">
        <f>[6]список!E18</f>
        <v>37</v>
      </c>
      <c r="I14" s="22">
        <f>[7]список!E18</f>
        <v>52</v>
      </c>
      <c r="J14" s="22">
        <f>[8]список!E18</f>
        <v>54</v>
      </c>
      <c r="K14" s="22">
        <f>[9]список!E18</f>
        <v>66</v>
      </c>
      <c r="L14" s="24">
        <f t="shared" si="0"/>
        <v>52</v>
      </c>
      <c r="M14" s="27">
        <f t="shared" si="1"/>
        <v>13.379088160259652</v>
      </c>
      <c r="N14" s="27">
        <f t="shared" si="2"/>
        <v>25.729015692807021</v>
      </c>
      <c r="O14" s="35">
        <f t="shared" si="3"/>
        <v>13.379088160259652</v>
      </c>
      <c r="P14" s="38" t="str">
        <f t="shared" si="4"/>
        <v>&gt;38.6</v>
      </c>
      <c r="Q14" s="38" t="str">
        <f t="shared" si="5"/>
        <v>&lt;65.4</v>
      </c>
      <c r="R14" s="38">
        <f t="shared" si="6"/>
        <v>52.333333333333336</v>
      </c>
    </row>
    <row r="15" spans="1:18" ht="78" x14ac:dyDescent="0.3">
      <c r="A15" s="9">
        <f t="shared" si="7"/>
        <v>11</v>
      </c>
      <c r="B15" s="13" t="s">
        <v>43</v>
      </c>
      <c r="C15" s="13" t="s">
        <v>44</v>
      </c>
      <c r="D15" s="13" t="s">
        <v>45</v>
      </c>
      <c r="E15" s="22">
        <f>[3]список!E19</f>
        <v>54</v>
      </c>
      <c r="F15" s="22">
        <f>[4]список!E19</f>
        <v>53</v>
      </c>
      <c r="G15" s="22">
        <f>[5]список!E19</f>
        <v>36</v>
      </c>
      <c r="H15" s="22">
        <f>[6]список!E19</f>
        <v>26</v>
      </c>
      <c r="I15" s="22">
        <f>[7]список!E19</f>
        <v>48</v>
      </c>
      <c r="J15" s="22">
        <f>[8]список!E19</f>
        <v>48</v>
      </c>
      <c r="K15" s="22">
        <f>[9]список!E19</f>
        <v>51</v>
      </c>
      <c r="L15" s="23">
        <f t="shared" si="0"/>
        <v>45.142857142857146</v>
      </c>
      <c r="M15" s="27">
        <f t="shared" si="1"/>
        <v>10.334869317486499</v>
      </c>
      <c r="N15" s="27">
        <f t="shared" si="2"/>
        <v>22.893697855191611</v>
      </c>
      <c r="O15" s="35">
        <f t="shared" si="3"/>
        <v>10.334869317486499</v>
      </c>
      <c r="P15" s="38" t="str">
        <f t="shared" si="4"/>
        <v>&gt;34.8</v>
      </c>
      <c r="Q15" s="38" t="str">
        <f t="shared" si="5"/>
        <v>&lt;55.5</v>
      </c>
      <c r="R15" s="38">
        <f t="shared" si="6"/>
        <v>48.333333333333336</v>
      </c>
    </row>
    <row r="16" spans="1:18" ht="31.2" x14ac:dyDescent="0.3">
      <c r="A16" s="9">
        <f t="shared" si="7"/>
        <v>12</v>
      </c>
      <c r="B16" s="13" t="s">
        <v>46</v>
      </c>
      <c r="C16" s="13" t="s">
        <v>47</v>
      </c>
      <c r="D16" s="13" t="s">
        <v>48</v>
      </c>
      <c r="E16" s="22">
        <f>[3]список!E20</f>
        <v>52</v>
      </c>
      <c r="F16" s="22">
        <f>[4]список!E20</f>
        <v>74</v>
      </c>
      <c r="G16" s="22">
        <f>[5]список!E20</f>
        <v>54</v>
      </c>
      <c r="H16" s="22">
        <f>[6]список!E20</f>
        <v>89</v>
      </c>
      <c r="I16" s="22">
        <f>[7]список!E20</f>
        <v>72</v>
      </c>
      <c r="J16" s="22">
        <f>[8]список!E20</f>
        <v>73</v>
      </c>
      <c r="K16" s="22">
        <f>[9]список!E20</f>
        <v>69</v>
      </c>
      <c r="L16" s="24">
        <f t="shared" si="0"/>
        <v>69</v>
      </c>
      <c r="M16" s="27">
        <f t="shared" si="1"/>
        <v>12.675435561221029</v>
      </c>
      <c r="N16" s="27">
        <f t="shared" si="2"/>
        <v>18.37019646553772</v>
      </c>
      <c r="O16" s="35">
        <f t="shared" si="3"/>
        <v>12.675435561221029</v>
      </c>
      <c r="P16" s="38" t="str">
        <f t="shared" si="4"/>
        <v>&gt;56.3</v>
      </c>
      <c r="Q16" s="38" t="str">
        <f t="shared" si="5"/>
        <v>&lt;81.7</v>
      </c>
      <c r="R16" s="39">
        <f t="shared" si="6"/>
        <v>72</v>
      </c>
    </row>
    <row r="17" spans="1:18" ht="31.2" x14ac:dyDescent="0.3">
      <c r="A17" s="9">
        <f t="shared" si="7"/>
        <v>13</v>
      </c>
      <c r="B17" s="13" t="s">
        <v>49</v>
      </c>
      <c r="C17" s="13" t="s">
        <v>50</v>
      </c>
      <c r="D17" s="13" t="s">
        <v>51</v>
      </c>
      <c r="E17" s="22">
        <f>[3]список!E21</f>
        <v>46</v>
      </c>
      <c r="F17" s="22">
        <f>[4]список!E21</f>
        <v>22</v>
      </c>
      <c r="G17" s="22">
        <f>[5]список!E21</f>
        <v>23</v>
      </c>
      <c r="H17" s="22">
        <f>[6]список!E21</f>
        <v>46</v>
      </c>
      <c r="I17" s="22">
        <f>[7]список!E21</f>
        <v>29</v>
      </c>
      <c r="J17" s="22">
        <f>[8]список!E21</f>
        <v>33</v>
      </c>
      <c r="K17" s="22">
        <f>[9]список!E21</f>
        <v>36</v>
      </c>
      <c r="L17" s="23">
        <f t="shared" si="0"/>
        <v>33.571428571428569</v>
      </c>
      <c r="M17" s="27">
        <f t="shared" si="1"/>
        <v>9.8464400141564301</v>
      </c>
      <c r="N17" s="27">
        <f t="shared" si="2"/>
        <v>29.329821318763837</v>
      </c>
      <c r="O17" s="35">
        <f t="shared" si="3"/>
        <v>9.8464400141564301</v>
      </c>
      <c r="P17" s="38" t="str">
        <f t="shared" si="4"/>
        <v>&gt;23.7</v>
      </c>
      <c r="Q17" s="38" t="str">
        <f t="shared" si="5"/>
        <v>&lt;43.4</v>
      </c>
      <c r="R17" s="38">
        <f t="shared" si="6"/>
        <v>32.666666666666664</v>
      </c>
    </row>
    <row r="18" spans="1:18" ht="15.6" hidden="1" x14ac:dyDescent="0.3">
      <c r="A18" s="9">
        <f t="shared" si="7"/>
        <v>14</v>
      </c>
      <c r="B18" s="13"/>
      <c r="C18" s="13"/>
      <c r="D18" s="13" t="s">
        <v>51</v>
      </c>
    </row>
    <row r="19" spans="1:18" ht="15.6" hidden="1" x14ac:dyDescent="0.3">
      <c r="A19" s="9">
        <f t="shared" si="7"/>
        <v>15</v>
      </c>
      <c r="B19" s="13"/>
      <c r="C19" s="13"/>
      <c r="D19" s="13" t="s">
        <v>51</v>
      </c>
    </row>
    <row r="20" spans="1:18" ht="15.6" hidden="1" x14ac:dyDescent="0.3">
      <c r="A20" s="9">
        <f t="shared" si="7"/>
        <v>16</v>
      </c>
      <c r="B20" s="13"/>
      <c r="C20" s="13"/>
      <c r="D20" s="13" t="s">
        <v>51</v>
      </c>
    </row>
    <row r="21" spans="1:18" ht="15.6" hidden="1" x14ac:dyDescent="0.3">
      <c r="A21" s="9">
        <f t="shared" si="7"/>
        <v>17</v>
      </c>
      <c r="B21" s="9"/>
      <c r="C21" s="9"/>
      <c r="D21" s="13" t="s">
        <v>51</v>
      </c>
    </row>
    <row r="22" spans="1:18" ht="15.6" hidden="1" x14ac:dyDescent="0.3">
      <c r="A22" s="9">
        <f t="shared" si="7"/>
        <v>18</v>
      </c>
      <c r="B22" s="9"/>
      <c r="C22" s="9"/>
      <c r="D22" s="13" t="s">
        <v>51</v>
      </c>
    </row>
    <row r="23" spans="1:18" ht="15.6" hidden="1" x14ac:dyDescent="0.3">
      <c r="A23" s="9">
        <f t="shared" si="7"/>
        <v>19</v>
      </c>
      <c r="B23" s="9"/>
      <c r="C23" s="9"/>
      <c r="D23" s="13" t="s">
        <v>51</v>
      </c>
    </row>
    <row r="24" spans="1:18" ht="15.6" hidden="1" x14ac:dyDescent="0.3">
      <c r="A24" s="9">
        <f t="shared" si="7"/>
        <v>20</v>
      </c>
      <c r="B24" s="9"/>
      <c r="C24" s="9"/>
      <c r="D24" s="13" t="s">
        <v>51</v>
      </c>
    </row>
    <row r="25" spans="1:18" ht="15.6" hidden="1" x14ac:dyDescent="0.3">
      <c r="A25" s="9">
        <f t="shared" si="7"/>
        <v>21</v>
      </c>
      <c r="B25" s="9"/>
      <c r="C25" s="9"/>
      <c r="D25" s="13" t="s">
        <v>51</v>
      </c>
    </row>
    <row r="26" spans="1:18" ht="15.6" hidden="1" x14ac:dyDescent="0.3">
      <c r="A26" s="9">
        <f t="shared" si="7"/>
        <v>22</v>
      </c>
      <c r="B26" s="9"/>
      <c r="C26" s="9"/>
      <c r="D26" s="13" t="s">
        <v>51</v>
      </c>
    </row>
    <row r="27" spans="1:18" ht="15.6" hidden="1" x14ac:dyDescent="0.3">
      <c r="A27" s="9">
        <f t="shared" si="7"/>
        <v>23</v>
      </c>
      <c r="B27" s="9"/>
      <c r="C27" s="9"/>
      <c r="D27" s="13" t="s">
        <v>51</v>
      </c>
    </row>
    <row r="28" spans="1:18" ht="15.6" hidden="1" x14ac:dyDescent="0.3">
      <c r="A28" s="9">
        <f t="shared" si="7"/>
        <v>24</v>
      </c>
      <c r="B28" s="9"/>
      <c r="C28" s="9"/>
      <c r="D28" s="13" t="s">
        <v>51</v>
      </c>
    </row>
    <row r="29" spans="1:18" ht="15.6" hidden="1" x14ac:dyDescent="0.3">
      <c r="A29" s="9">
        <f t="shared" si="7"/>
        <v>25</v>
      </c>
      <c r="B29" s="9"/>
      <c r="C29" s="9"/>
      <c r="D29" s="13" t="s">
        <v>51</v>
      </c>
    </row>
    <row r="30" spans="1:18" ht="15.6" hidden="1" x14ac:dyDescent="0.3">
      <c r="A30" s="9">
        <f t="shared" si="7"/>
        <v>26</v>
      </c>
      <c r="B30" s="9"/>
      <c r="C30" s="9"/>
      <c r="D30" s="13" t="s">
        <v>51</v>
      </c>
    </row>
    <row r="31" spans="1:18" ht="15.6" hidden="1" x14ac:dyDescent="0.3">
      <c r="A31" s="9">
        <f t="shared" si="7"/>
        <v>27</v>
      </c>
      <c r="B31" s="9"/>
      <c r="C31" s="9"/>
      <c r="D31" s="13" t="s">
        <v>51</v>
      </c>
    </row>
    <row r="32" spans="1:18" ht="15.6" hidden="1" x14ac:dyDescent="0.3">
      <c r="A32" s="9">
        <f t="shared" si="7"/>
        <v>28</v>
      </c>
      <c r="B32" s="9"/>
      <c r="C32" s="9"/>
      <c r="D32" s="13" t="s">
        <v>51</v>
      </c>
    </row>
    <row r="33" spans="1:18" ht="15.6" hidden="1" x14ac:dyDescent="0.3">
      <c r="A33" s="9">
        <f t="shared" si="7"/>
        <v>29</v>
      </c>
      <c r="B33" s="9"/>
      <c r="C33" s="9"/>
      <c r="D33" s="13" t="s">
        <v>51</v>
      </c>
    </row>
    <row r="34" spans="1:18" ht="15.6" hidden="1" x14ac:dyDescent="0.3">
      <c r="A34" s="9">
        <f t="shared" si="7"/>
        <v>30</v>
      </c>
      <c r="B34" s="9"/>
      <c r="C34" s="9"/>
      <c r="D34" s="13" t="s">
        <v>51</v>
      </c>
    </row>
    <row r="35" spans="1:18" ht="15.6" x14ac:dyDescent="0.3">
      <c r="D35" s="26" t="s">
        <v>108</v>
      </c>
      <c r="E35" s="27">
        <f>AVERAGE(E5:E17)</f>
        <v>50</v>
      </c>
      <c r="F35" s="27">
        <f t="shared" ref="F35:M35" si="8">AVERAGE(F5:F17)</f>
        <v>36.692307692307693</v>
      </c>
      <c r="G35" s="27">
        <f t="shared" si="8"/>
        <v>33.53846153846154</v>
      </c>
      <c r="H35" s="27">
        <f t="shared" si="8"/>
        <v>33.384615384615387</v>
      </c>
      <c r="I35" s="27">
        <f t="shared" si="8"/>
        <v>42.153846153846153</v>
      </c>
      <c r="J35" s="27">
        <f t="shared" si="8"/>
        <v>48.384615384615387</v>
      </c>
      <c r="K35" s="27">
        <f t="shared" si="8"/>
        <v>47.769230769230766</v>
      </c>
      <c r="L35" s="27">
        <f t="shared" si="8"/>
        <v>41.703296703296708</v>
      </c>
      <c r="M35" s="27">
        <f t="shared" si="8"/>
        <v>13.41970498423669</v>
      </c>
      <c r="R35" s="27">
        <f t="shared" ref="R35" si="9">AVERAGE(R5:R17)</f>
        <v>41.997435897435892</v>
      </c>
    </row>
  </sheetData>
  <mergeCells count="3">
    <mergeCell ref="A1:D1"/>
    <mergeCell ref="A2:D2"/>
    <mergeCell ref="A3:D3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tabSelected="1" topLeftCell="D1" workbookViewId="0">
      <selection activeCell="U5" sqref="U5:V5"/>
    </sheetView>
  </sheetViews>
  <sheetFormatPr defaultRowHeight="13.2" x14ac:dyDescent="0.25"/>
  <cols>
    <col min="1" max="1" width="4.6640625" style="15" customWidth="1"/>
    <col min="2" max="2" width="35.88671875" style="15" customWidth="1"/>
    <col min="3" max="3" width="60.88671875" style="15" customWidth="1"/>
    <col min="4" max="4" width="26.33203125" style="15" customWidth="1"/>
    <col min="5" max="11" width="6.109375" style="15" customWidth="1"/>
    <col min="12" max="12" width="6.6640625" style="15" customWidth="1"/>
    <col min="13" max="15" width="6.109375" style="15" customWidth="1"/>
    <col min="16" max="16" width="6.6640625" style="15" customWidth="1"/>
    <col min="17" max="17" width="6.77734375" style="15" customWidth="1"/>
    <col min="18" max="18" width="7.21875" style="15" customWidth="1"/>
    <col min="19" max="16384" width="8.88671875" style="15"/>
  </cols>
  <sheetData>
    <row r="1" spans="1:18" ht="17.399999999999999" x14ac:dyDescent="0.25">
      <c r="A1" s="49" t="s">
        <v>52</v>
      </c>
      <c r="B1" s="49"/>
      <c r="C1" s="49"/>
      <c r="D1" s="49"/>
    </row>
    <row r="2" spans="1:18" ht="20.399999999999999" customHeight="1" x14ac:dyDescent="0.25">
      <c r="A2" s="50" t="s">
        <v>53</v>
      </c>
      <c r="B2" s="50"/>
      <c r="C2" s="50"/>
      <c r="D2" s="50"/>
    </row>
    <row r="3" spans="1:18" ht="20.399999999999999" customHeight="1" x14ac:dyDescent="0.25">
      <c r="A3" s="47" t="s">
        <v>13</v>
      </c>
      <c r="B3" s="48"/>
      <c r="C3" s="48"/>
      <c r="D3" s="48"/>
      <c r="M3" s="23">
        <v>1</v>
      </c>
      <c r="N3" s="40">
        <v>0.15</v>
      </c>
    </row>
    <row r="4" spans="1:18" ht="79.2" customHeight="1" x14ac:dyDescent="0.25">
      <c r="A4" s="16" t="s">
        <v>0</v>
      </c>
      <c r="B4" s="16" t="s">
        <v>8</v>
      </c>
      <c r="C4" s="16" t="s">
        <v>9</v>
      </c>
      <c r="D4" s="16" t="s">
        <v>10</v>
      </c>
      <c r="E4" s="25" t="s">
        <v>101</v>
      </c>
      <c r="F4" s="25" t="s">
        <v>102</v>
      </c>
      <c r="G4" s="25" t="s">
        <v>103</v>
      </c>
      <c r="H4" s="25" t="s">
        <v>104</v>
      </c>
      <c r="I4" s="25" t="s">
        <v>105</v>
      </c>
      <c r="J4" s="25" t="s">
        <v>106</v>
      </c>
      <c r="K4" s="25" t="s">
        <v>107</v>
      </c>
      <c r="L4" s="37" t="s">
        <v>108</v>
      </c>
      <c r="M4" s="25" t="s">
        <v>111</v>
      </c>
      <c r="N4" s="25" t="s">
        <v>112</v>
      </c>
      <c r="O4" s="25" t="s">
        <v>116</v>
      </c>
      <c r="P4" s="25" t="s">
        <v>114</v>
      </c>
      <c r="Q4" s="25" t="s">
        <v>115</v>
      </c>
      <c r="R4" s="37" t="s">
        <v>113</v>
      </c>
    </row>
    <row r="5" spans="1:18" ht="46.8" x14ac:dyDescent="0.25">
      <c r="A5" s="17">
        <v>1</v>
      </c>
      <c r="B5" s="18" t="s">
        <v>54</v>
      </c>
      <c r="C5" s="18" t="s">
        <v>117</v>
      </c>
      <c r="D5" s="18" t="s">
        <v>55</v>
      </c>
      <c r="E5" s="22">
        <f>[10]список!E9</f>
        <v>62</v>
      </c>
      <c r="F5" s="22">
        <f>[11]список!E9</f>
        <v>42</v>
      </c>
      <c r="G5" s="22">
        <f>[12]список!E9</f>
        <v>38</v>
      </c>
      <c r="H5" s="22">
        <f>[13]список!E9</f>
        <v>54</v>
      </c>
      <c r="I5" s="22">
        <f>[14]список!E9</f>
        <v>78</v>
      </c>
      <c r="J5" s="22">
        <f>[15]список!E9</f>
        <v>17</v>
      </c>
      <c r="K5" s="22">
        <f>[2]список!E9</f>
        <v>64</v>
      </c>
      <c r="L5" s="23">
        <f>AVERAGE(E5:K5)</f>
        <v>50.714285714285715</v>
      </c>
      <c r="M5" s="27">
        <f>SQRT(_xlfn.VAR.S(E5:K5))</f>
        <v>20.138804050177079</v>
      </c>
      <c r="N5" s="27">
        <f>M5/L5*100</f>
        <v>39.710317845419588</v>
      </c>
      <c r="O5" s="35">
        <f>MAX($M$3*M5,$N$3*L5)</f>
        <v>20.138804050177079</v>
      </c>
      <c r="P5" s="38" t="str">
        <f>CONCATENATE("&gt;",TEXT(L5-O5,"0.0"))</f>
        <v>&gt;30.6</v>
      </c>
      <c r="Q5" s="38" t="str">
        <f>CONCATENATE("&lt;",TEXT(L5+O5,"0.0"))</f>
        <v>&lt;70.9</v>
      </c>
      <c r="R5" s="39">
        <f>AVERAGEIFS(E5:K5,E5:K5,P5,E5:K5,Q5)</f>
        <v>52</v>
      </c>
    </row>
    <row r="6" spans="1:18" ht="54" customHeight="1" x14ac:dyDescent="0.25">
      <c r="A6" s="17">
        <f>A5+1</f>
        <v>2</v>
      </c>
      <c r="B6" s="18" t="s">
        <v>56</v>
      </c>
      <c r="C6" s="18" t="s">
        <v>57</v>
      </c>
      <c r="D6" s="18" t="s">
        <v>18</v>
      </c>
      <c r="E6" s="22">
        <f>[10]список!E10</f>
        <v>70</v>
      </c>
      <c r="F6" s="22">
        <f>[11]список!E10</f>
        <v>46</v>
      </c>
      <c r="G6" s="22">
        <f>[12]список!E10</f>
        <v>48</v>
      </c>
      <c r="H6" s="22">
        <f>[13]список!E10</f>
        <v>55</v>
      </c>
      <c r="I6" s="22">
        <f>[14]список!E10</f>
        <v>66</v>
      </c>
      <c r="J6" s="22">
        <f>[15]список!E10</f>
        <v>28</v>
      </c>
      <c r="K6" s="22">
        <f>[2]список!E10</f>
        <v>46</v>
      </c>
      <c r="L6" s="23">
        <f t="shared" ref="L6:L10" si="0">AVERAGE(E6:K6)</f>
        <v>51.285714285714285</v>
      </c>
      <c r="M6" s="27">
        <f t="shared" ref="M6:M10" si="1">SQRT(_xlfn.VAR.S(E6:K6))</f>
        <v>14.079705083491465</v>
      </c>
      <c r="N6" s="27">
        <f t="shared" ref="N6:N10" si="2">M6/L6*100</f>
        <v>27.453463951097561</v>
      </c>
      <c r="O6" s="35">
        <f t="shared" ref="O6:O10" si="3">MAX($M$3*M6,$N$3*L6)</f>
        <v>14.079705083491465</v>
      </c>
      <c r="P6" s="38" t="str">
        <f t="shared" ref="P6:P10" si="4">CONCATENATE("&gt;",TEXT(L6-O6,"0.0"))</f>
        <v>&gt;37.2</v>
      </c>
      <c r="Q6" s="38" t="str">
        <f t="shared" ref="Q6:Q10" si="5">CONCATENATE("&lt;",TEXT(L6+O6,"0.0"))</f>
        <v>&lt;65.4</v>
      </c>
      <c r="R6" s="38">
        <f t="shared" ref="R6:R10" si="6">AVERAGEIFS(E6:K6,E6:K6,P6,E6:K6,Q6)</f>
        <v>48.75</v>
      </c>
    </row>
    <row r="7" spans="1:18" ht="31.2" x14ac:dyDescent="0.25">
      <c r="A7" s="17">
        <f t="shared" ref="A7:A10" si="7">A6+1</f>
        <v>3</v>
      </c>
      <c r="B7" s="19" t="s">
        <v>58</v>
      </c>
      <c r="C7" s="19" t="s">
        <v>59</v>
      </c>
      <c r="D7" s="19" t="s">
        <v>31</v>
      </c>
      <c r="E7" s="22">
        <f>[10]список!E11</f>
        <v>56</v>
      </c>
      <c r="F7" s="22">
        <f>[11]список!E11</f>
        <v>46</v>
      </c>
      <c r="G7" s="22">
        <f>[12]список!E11</f>
        <v>33</v>
      </c>
      <c r="H7" s="22">
        <f>[13]список!E11</f>
        <v>33</v>
      </c>
      <c r="I7" s="22">
        <f>[14]список!E11</f>
        <v>23</v>
      </c>
      <c r="J7" s="22">
        <f>[15]список!E11</f>
        <v>25</v>
      </c>
      <c r="K7" s="22">
        <f>[2]список!E11</f>
        <v>44</v>
      </c>
      <c r="L7" s="23">
        <f t="shared" si="0"/>
        <v>37.142857142857146</v>
      </c>
      <c r="M7" s="27">
        <f t="shared" si="1"/>
        <v>11.992060865819679</v>
      </c>
      <c r="N7" s="27">
        <f t="shared" si="2"/>
        <v>32.286317715668368</v>
      </c>
      <c r="O7" s="35">
        <f t="shared" si="3"/>
        <v>11.992060865819679</v>
      </c>
      <c r="P7" s="38" t="str">
        <f t="shared" si="4"/>
        <v>&gt;25.2</v>
      </c>
      <c r="Q7" s="38" t="str">
        <f t="shared" si="5"/>
        <v>&lt;49.1</v>
      </c>
      <c r="R7" s="38">
        <f t="shared" si="6"/>
        <v>39</v>
      </c>
    </row>
    <row r="8" spans="1:18" ht="46.8" x14ac:dyDescent="0.25">
      <c r="A8" s="17">
        <f t="shared" si="7"/>
        <v>4</v>
      </c>
      <c r="B8" s="18" t="s">
        <v>60</v>
      </c>
      <c r="C8" s="18" t="s">
        <v>61</v>
      </c>
      <c r="D8" s="18" t="s">
        <v>18</v>
      </c>
      <c r="E8" s="22">
        <f>[10]список!E12</f>
        <v>76</v>
      </c>
      <c r="F8" s="22">
        <f>[11]список!E12</f>
        <v>56</v>
      </c>
      <c r="G8" s="22">
        <f>[12]список!E12</f>
        <v>42</v>
      </c>
      <c r="H8" s="22">
        <f>[13]список!E12</f>
        <v>48</v>
      </c>
      <c r="I8" s="22">
        <f>[14]список!E12</f>
        <v>88</v>
      </c>
      <c r="J8" s="22">
        <f>[15]список!E12</f>
        <v>43</v>
      </c>
      <c r="K8" s="22">
        <f>[2]список!E12</f>
        <v>66</v>
      </c>
      <c r="L8" s="24">
        <f t="shared" si="0"/>
        <v>59.857142857142854</v>
      </c>
      <c r="M8" s="27">
        <f t="shared" si="1"/>
        <v>17.553998323540334</v>
      </c>
      <c r="N8" s="27">
        <f t="shared" si="2"/>
        <v>29.326488846010108</v>
      </c>
      <c r="O8" s="35">
        <f t="shared" si="3"/>
        <v>17.553998323540334</v>
      </c>
      <c r="P8" s="38" t="str">
        <f t="shared" si="4"/>
        <v>&gt;42.3</v>
      </c>
      <c r="Q8" s="38" t="str">
        <f t="shared" si="5"/>
        <v>&lt;77.4</v>
      </c>
      <c r="R8" s="39">
        <f t="shared" si="6"/>
        <v>57.8</v>
      </c>
    </row>
    <row r="9" spans="1:18" ht="31.2" x14ac:dyDescent="0.25">
      <c r="A9" s="17">
        <f t="shared" si="7"/>
        <v>5</v>
      </c>
      <c r="B9" s="18" t="s">
        <v>62</v>
      </c>
      <c r="C9" s="18" t="s">
        <v>63</v>
      </c>
      <c r="D9" s="18" t="s">
        <v>48</v>
      </c>
      <c r="E9" s="22">
        <f>[10]список!E13</f>
        <v>60</v>
      </c>
      <c r="F9" s="22">
        <f>[11]список!E13</f>
        <v>35</v>
      </c>
      <c r="G9" s="22">
        <f>[12]список!E13</f>
        <v>50</v>
      </c>
      <c r="H9" s="22">
        <f>[13]список!E13</f>
        <v>77</v>
      </c>
      <c r="I9" s="22">
        <f>[14]список!E13</f>
        <v>68</v>
      </c>
      <c r="J9" s="22">
        <f>[15]список!E13</f>
        <v>49</v>
      </c>
      <c r="K9" s="22">
        <f>[2]список!E13</f>
        <v>40</v>
      </c>
      <c r="L9" s="24">
        <f t="shared" si="0"/>
        <v>54.142857142857146</v>
      </c>
      <c r="M9" s="27">
        <f t="shared" si="1"/>
        <v>15.049125904058023</v>
      </c>
      <c r="N9" s="27">
        <f t="shared" si="2"/>
        <v>27.795219347864418</v>
      </c>
      <c r="O9" s="35">
        <f t="shared" si="3"/>
        <v>15.049125904058023</v>
      </c>
      <c r="P9" s="38" t="str">
        <f t="shared" si="4"/>
        <v>&gt;39.1</v>
      </c>
      <c r="Q9" s="38" t="str">
        <f t="shared" si="5"/>
        <v>&lt;69.2</v>
      </c>
      <c r="R9" s="39">
        <f t="shared" si="6"/>
        <v>53.4</v>
      </c>
    </row>
    <row r="10" spans="1:18" ht="20.399999999999999" customHeight="1" x14ac:dyDescent="0.25">
      <c r="A10" s="17">
        <f t="shared" si="7"/>
        <v>6</v>
      </c>
      <c r="B10" s="19" t="s">
        <v>64</v>
      </c>
      <c r="C10" s="19" t="s">
        <v>65</v>
      </c>
      <c r="D10" s="19" t="s">
        <v>31</v>
      </c>
      <c r="E10" s="22">
        <f>[10]список!E14</f>
        <v>54</v>
      </c>
      <c r="F10" s="22">
        <f>[11]список!E14</f>
        <v>34</v>
      </c>
      <c r="G10" s="22">
        <f>[12]список!E14</f>
        <v>56</v>
      </c>
      <c r="H10" s="22">
        <f>[13]список!E14</f>
        <v>49</v>
      </c>
      <c r="I10" s="22">
        <f>[14]список!E14</f>
        <v>82</v>
      </c>
      <c r="J10" s="22">
        <f>[15]список!E14</f>
        <v>24</v>
      </c>
      <c r="K10" s="22">
        <f>[2]список!E14</f>
        <v>62</v>
      </c>
      <c r="L10" s="24">
        <f t="shared" si="0"/>
        <v>51.571428571428569</v>
      </c>
      <c r="M10" s="27">
        <f t="shared" si="1"/>
        <v>18.866700319673843</v>
      </c>
      <c r="N10" s="27">
        <f t="shared" si="2"/>
        <v>36.583629428730447</v>
      </c>
      <c r="O10" s="35">
        <f t="shared" si="3"/>
        <v>18.866700319673843</v>
      </c>
      <c r="P10" s="38" t="str">
        <f t="shared" si="4"/>
        <v>&gt;32.7</v>
      </c>
      <c r="Q10" s="38" t="str">
        <f t="shared" si="5"/>
        <v>&lt;70.4</v>
      </c>
      <c r="R10" s="38">
        <f t="shared" si="6"/>
        <v>51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D10" workbookViewId="0">
      <selection activeCell="O3" sqref="O3"/>
    </sheetView>
  </sheetViews>
  <sheetFormatPr defaultRowHeight="13.2" x14ac:dyDescent="0.25"/>
  <cols>
    <col min="1" max="1" width="4.6640625" style="15" customWidth="1"/>
    <col min="2" max="2" width="41.88671875" style="15" customWidth="1"/>
    <col min="3" max="3" width="55" style="15" customWidth="1"/>
    <col min="4" max="4" width="26.33203125" style="15" customWidth="1"/>
    <col min="5" max="13" width="5.21875" style="15" customWidth="1"/>
    <col min="14" max="16" width="5.88671875" style="15" customWidth="1"/>
    <col min="17" max="17" width="6.109375" style="15" customWidth="1"/>
    <col min="18" max="18" width="6.44140625" style="15" customWidth="1"/>
    <col min="19" max="19" width="7.33203125" style="15" customWidth="1"/>
    <col min="20" max="16384" width="8.88671875" style="15"/>
  </cols>
  <sheetData>
    <row r="1" spans="1:19" ht="17.399999999999999" x14ac:dyDescent="0.25">
      <c r="A1" s="49" t="s">
        <v>52</v>
      </c>
      <c r="B1" s="49"/>
      <c r="C1" s="49"/>
      <c r="D1" s="49"/>
      <c r="E1" s="28"/>
    </row>
    <row r="2" spans="1:19" ht="20.399999999999999" customHeight="1" x14ac:dyDescent="0.25">
      <c r="A2" s="50" t="s">
        <v>66</v>
      </c>
      <c r="B2" s="50"/>
      <c r="C2" s="50"/>
      <c r="D2" s="50"/>
      <c r="E2" s="28"/>
    </row>
    <row r="3" spans="1:19" ht="20.399999999999999" customHeight="1" x14ac:dyDescent="0.25">
      <c r="A3" s="47" t="s">
        <v>13</v>
      </c>
      <c r="B3" s="48"/>
      <c r="C3" s="48"/>
      <c r="D3" s="48"/>
      <c r="E3" s="28"/>
      <c r="N3" s="23">
        <v>1</v>
      </c>
      <c r="O3" s="40">
        <v>0.15</v>
      </c>
    </row>
    <row r="4" spans="1:19" ht="71.400000000000006" customHeight="1" x14ac:dyDescent="0.25">
      <c r="A4" s="16" t="s">
        <v>0</v>
      </c>
      <c r="B4" s="16" t="s">
        <v>8</v>
      </c>
      <c r="C4" s="16" t="s">
        <v>9</v>
      </c>
      <c r="D4" s="16" t="s">
        <v>10</v>
      </c>
      <c r="E4" s="25" t="s">
        <v>101</v>
      </c>
      <c r="F4" s="25" t="s">
        <v>102</v>
      </c>
      <c r="G4" s="25" t="s">
        <v>109</v>
      </c>
      <c r="H4" s="25" t="s">
        <v>110</v>
      </c>
      <c r="I4" s="25" t="s">
        <v>103</v>
      </c>
      <c r="J4" s="25" t="s">
        <v>105</v>
      </c>
      <c r="K4" s="25" t="s">
        <v>106</v>
      </c>
      <c r="L4" s="25" t="s">
        <v>107</v>
      </c>
      <c r="M4" s="37" t="s">
        <v>108</v>
      </c>
      <c r="N4" s="25" t="s">
        <v>111</v>
      </c>
      <c r="O4" s="25" t="s">
        <v>112</v>
      </c>
      <c r="P4" s="25" t="s">
        <v>116</v>
      </c>
      <c r="Q4" s="25" t="s">
        <v>114</v>
      </c>
      <c r="R4" s="25" t="s">
        <v>115</v>
      </c>
      <c r="S4" s="37" t="s">
        <v>113</v>
      </c>
    </row>
    <row r="5" spans="1:19" ht="62.4" x14ac:dyDescent="0.25">
      <c r="A5" s="17">
        <v>1</v>
      </c>
      <c r="B5" s="18" t="s">
        <v>67</v>
      </c>
      <c r="C5" s="18" t="s">
        <v>68</v>
      </c>
      <c r="D5" s="18" t="s">
        <v>69</v>
      </c>
      <c r="E5" s="22">
        <f>[16]список!E9</f>
        <v>72</v>
      </c>
      <c r="F5" s="22">
        <f>[1]список!E9</f>
        <v>78</v>
      </c>
      <c r="G5" s="22">
        <f>[17]список!E9</f>
        <v>54</v>
      </c>
      <c r="H5" s="22">
        <f>[18]список!E9</f>
        <v>72</v>
      </c>
      <c r="I5" s="22">
        <f>[19]список!E9</f>
        <v>78</v>
      </c>
      <c r="J5" s="22">
        <f>[20]список!E9</f>
        <v>92</v>
      </c>
      <c r="K5" s="22">
        <f>[21]список!E9</f>
        <v>66</v>
      </c>
      <c r="L5" s="22">
        <f>[22]список!E9</f>
        <v>84</v>
      </c>
      <c r="M5" s="24">
        <f>AVERAGE(E5:L5)</f>
        <v>74.5</v>
      </c>
      <c r="N5" s="27">
        <f>SQRT(_xlfn.VAR.S(E5:L5))</f>
        <v>11.501552690211625</v>
      </c>
      <c r="O5" s="27">
        <f>N5/M5*100</f>
        <v>15.438325758673322</v>
      </c>
      <c r="P5" s="35">
        <f>MAX($N$3*N5,$O$3*M5)</f>
        <v>11.501552690211625</v>
      </c>
      <c r="Q5" s="38" t="str">
        <f>CONCATENATE("&gt;",TEXT(M5-P5,"0.0"))</f>
        <v>&gt;63.0</v>
      </c>
      <c r="R5" s="38" t="str">
        <f>CONCATENATE("&lt;",TEXT(M5+P5,"0.0"))</f>
        <v>&lt;86.0</v>
      </c>
      <c r="S5" s="39">
        <f>AVERAGEIFS(E5:L5,E5:L5,Q5,E5:L5,R5)</f>
        <v>75</v>
      </c>
    </row>
    <row r="6" spans="1:19" ht="50.4" customHeight="1" x14ac:dyDescent="0.25">
      <c r="A6" s="17">
        <f>A5+1</f>
        <v>2</v>
      </c>
      <c r="B6" s="18" t="s">
        <v>70</v>
      </c>
      <c r="C6" s="18" t="s">
        <v>71</v>
      </c>
      <c r="D6" s="18" t="s">
        <v>24</v>
      </c>
      <c r="E6" s="22">
        <f>[16]список!E10</f>
        <v>77</v>
      </c>
      <c r="F6" s="22">
        <f>[1]список!E10</f>
        <v>69</v>
      </c>
      <c r="G6" s="22">
        <f>[17]список!E10</f>
        <v>60</v>
      </c>
      <c r="H6" s="22">
        <f>[18]список!E10</f>
        <v>77</v>
      </c>
      <c r="I6" s="22">
        <f>[19]список!E10</f>
        <v>46</v>
      </c>
      <c r="J6" s="22">
        <f>[20]список!E10</f>
        <v>61</v>
      </c>
      <c r="K6" s="22">
        <f>[21]список!E10</f>
        <v>58</v>
      </c>
      <c r="L6" s="22">
        <f>[22]список!E10</f>
        <v>72</v>
      </c>
      <c r="M6" s="30">
        <f t="shared" ref="M6:M16" si="0">AVERAGE(E6:L6)</f>
        <v>65</v>
      </c>
      <c r="N6" s="27">
        <f t="shared" ref="N6:N16" si="1">SQRT(_xlfn.VAR.S(E6:L6))</f>
        <v>10.717142476292031</v>
      </c>
      <c r="O6" s="27">
        <f t="shared" ref="O6:O16" si="2">N6/M6*100</f>
        <v>16.487911501987739</v>
      </c>
      <c r="P6" s="35">
        <f t="shared" ref="P6:P16" si="3">MAX($N$3*N6,$O$3*M6)</f>
        <v>10.717142476292031</v>
      </c>
      <c r="Q6" s="38" t="str">
        <f t="shared" ref="Q6:Q16" si="4">CONCATENATE("&gt;",TEXT(M6-P6,"0.0"))</f>
        <v>&gt;54.3</v>
      </c>
      <c r="R6" s="38" t="str">
        <f t="shared" ref="R6:R16" si="5">CONCATENATE("&lt;",TEXT(M6+P6,"0.0"))</f>
        <v>&lt;75.7</v>
      </c>
      <c r="S6" s="38">
        <f t="shared" ref="S6:S16" si="6">AVERAGEIFS(E6:L6,E6:L6,Q6,E6:L6,R6)</f>
        <v>64</v>
      </c>
    </row>
    <row r="7" spans="1:19" ht="31.2" x14ac:dyDescent="0.25">
      <c r="A7" s="17">
        <f t="shared" ref="A7:A29" si="7">A6+1</f>
        <v>3</v>
      </c>
      <c r="B7" s="18" t="s">
        <v>72</v>
      </c>
      <c r="C7" s="18" t="s">
        <v>73</v>
      </c>
      <c r="D7" s="18" t="s">
        <v>37</v>
      </c>
      <c r="E7" s="22">
        <f>[16]список!E11</f>
        <v>69</v>
      </c>
      <c r="F7" s="22">
        <f>[1]список!E11</f>
        <v>56</v>
      </c>
      <c r="G7" s="22">
        <f>[17]список!E11</f>
        <v>88</v>
      </c>
      <c r="H7" s="22">
        <f>[18]список!E11</f>
        <v>69</v>
      </c>
      <c r="I7" s="22">
        <f>[19]список!E11</f>
        <v>64</v>
      </c>
      <c r="J7" s="22">
        <f>[20]список!E11</f>
        <v>84</v>
      </c>
      <c r="K7" s="22">
        <f>[21]список!E11</f>
        <v>74</v>
      </c>
      <c r="L7" s="22">
        <f>[22]список!E11</f>
        <v>78</v>
      </c>
      <c r="M7" s="30">
        <f t="shared" si="0"/>
        <v>72.75</v>
      </c>
      <c r="N7" s="27">
        <f t="shared" si="1"/>
        <v>10.51189802081432</v>
      </c>
      <c r="O7" s="27">
        <f t="shared" si="2"/>
        <v>14.449344358507657</v>
      </c>
      <c r="P7" s="35">
        <f t="shared" si="3"/>
        <v>10.9125</v>
      </c>
      <c r="Q7" s="38" t="str">
        <f t="shared" si="4"/>
        <v>&gt;61.8</v>
      </c>
      <c r="R7" s="38" t="str">
        <f t="shared" si="5"/>
        <v>&lt;83.7</v>
      </c>
      <c r="S7" s="38">
        <f t="shared" si="6"/>
        <v>70.8</v>
      </c>
    </row>
    <row r="8" spans="1:19" ht="31.2" x14ac:dyDescent="0.25">
      <c r="A8" s="17">
        <f t="shared" si="7"/>
        <v>4</v>
      </c>
      <c r="B8" s="18" t="s">
        <v>74</v>
      </c>
      <c r="C8" s="18" t="s">
        <v>75</v>
      </c>
      <c r="D8" s="18" t="s">
        <v>76</v>
      </c>
      <c r="E8" s="22">
        <f>[16]список!E12</f>
        <v>57</v>
      </c>
      <c r="F8" s="22">
        <f>[1]список!E12</f>
        <v>76</v>
      </c>
      <c r="G8" s="22">
        <f>[17]список!E12</f>
        <v>48</v>
      </c>
      <c r="H8" s="22">
        <f>[18]список!E12</f>
        <v>57</v>
      </c>
      <c r="I8" s="22">
        <f>[19]список!E12</f>
        <v>66</v>
      </c>
      <c r="J8" s="22">
        <f>[20]список!E12</f>
        <v>94</v>
      </c>
      <c r="K8" s="22">
        <f>[21]список!E12</f>
        <v>20</v>
      </c>
      <c r="L8" s="22">
        <f>[22]список!E12</f>
        <v>64</v>
      </c>
      <c r="M8" s="30">
        <f t="shared" si="0"/>
        <v>60.25</v>
      </c>
      <c r="N8" s="27">
        <f t="shared" si="1"/>
        <v>21.465919833208041</v>
      </c>
      <c r="O8" s="27">
        <f t="shared" si="2"/>
        <v>35.628082710718736</v>
      </c>
      <c r="P8" s="35">
        <f t="shared" si="3"/>
        <v>21.465919833208041</v>
      </c>
      <c r="Q8" s="38" t="str">
        <f t="shared" si="4"/>
        <v>&gt;38.8</v>
      </c>
      <c r="R8" s="38" t="str">
        <f t="shared" si="5"/>
        <v>&lt;81.7</v>
      </c>
      <c r="S8" s="38">
        <f t="shared" si="6"/>
        <v>61.333333333333336</v>
      </c>
    </row>
    <row r="9" spans="1:19" ht="31.2" x14ac:dyDescent="0.25">
      <c r="A9" s="17">
        <f t="shared" si="7"/>
        <v>5</v>
      </c>
      <c r="B9" s="19" t="s">
        <v>77</v>
      </c>
      <c r="C9" s="19" t="s">
        <v>78</v>
      </c>
      <c r="D9" s="19" t="s">
        <v>31</v>
      </c>
      <c r="E9" s="22">
        <f>[16]список!E13</f>
        <v>73</v>
      </c>
      <c r="F9" s="22">
        <f>[1]список!E13</f>
        <v>67</v>
      </c>
      <c r="G9" s="22">
        <f>[17]список!E13</f>
        <v>83</v>
      </c>
      <c r="H9" s="22">
        <f>[18]список!E13</f>
        <v>73</v>
      </c>
      <c r="I9" s="22">
        <f>[19]список!E13</f>
        <v>84</v>
      </c>
      <c r="J9" s="22">
        <f>[20]список!E13</f>
        <v>78</v>
      </c>
      <c r="K9" s="22">
        <f>[21]список!E13</f>
        <v>53</v>
      </c>
      <c r="L9" s="22">
        <f>[22]список!E13</f>
        <v>64</v>
      </c>
      <c r="M9" s="30">
        <f t="shared" si="0"/>
        <v>71.875</v>
      </c>
      <c r="N9" s="27">
        <f t="shared" si="1"/>
        <v>10.370803798576629</v>
      </c>
      <c r="O9" s="27">
        <f t="shared" si="2"/>
        <v>14.428944415410964</v>
      </c>
      <c r="P9" s="35">
        <f t="shared" si="3"/>
        <v>10.78125</v>
      </c>
      <c r="Q9" s="38" t="str">
        <f t="shared" si="4"/>
        <v>&gt;61.1</v>
      </c>
      <c r="R9" s="38" t="str">
        <f t="shared" si="5"/>
        <v>&lt;82.7</v>
      </c>
      <c r="S9" s="38">
        <f t="shared" si="6"/>
        <v>71</v>
      </c>
    </row>
    <row r="10" spans="1:19" ht="31.2" x14ac:dyDescent="0.25">
      <c r="A10" s="17">
        <f t="shared" si="7"/>
        <v>6</v>
      </c>
      <c r="B10" s="18" t="s">
        <v>79</v>
      </c>
      <c r="C10" s="18" t="s">
        <v>80</v>
      </c>
      <c r="D10" s="18" t="s">
        <v>18</v>
      </c>
      <c r="E10" s="22">
        <f>[16]список!E14</f>
        <v>62</v>
      </c>
      <c r="F10" s="22">
        <f>[1]список!E14</f>
        <v>48</v>
      </c>
      <c r="G10" s="22">
        <f>[17]список!E14</f>
        <v>38</v>
      </c>
      <c r="H10" s="22">
        <f>[18]список!E14</f>
        <v>62</v>
      </c>
      <c r="I10" s="22">
        <f>[19]список!E14</f>
        <v>34</v>
      </c>
      <c r="J10" s="22">
        <f>[20]список!E14</f>
        <v>78</v>
      </c>
      <c r="K10" s="22">
        <f>[21]список!E14</f>
        <v>26</v>
      </c>
      <c r="L10" s="22">
        <f>[22]список!E14</f>
        <v>42</v>
      </c>
      <c r="M10" s="30">
        <f t="shared" si="0"/>
        <v>48.75</v>
      </c>
      <c r="N10" s="27">
        <f t="shared" si="1"/>
        <v>17.334935823359714</v>
      </c>
      <c r="O10" s="27">
        <f t="shared" si="2"/>
        <v>35.558842714584024</v>
      </c>
      <c r="P10" s="35">
        <f t="shared" si="3"/>
        <v>17.334935823359714</v>
      </c>
      <c r="Q10" s="38" t="str">
        <f t="shared" si="4"/>
        <v>&gt;31.4</v>
      </c>
      <c r="R10" s="38" t="str">
        <f t="shared" si="5"/>
        <v>&lt;66.1</v>
      </c>
      <c r="S10" s="38">
        <f t="shared" si="6"/>
        <v>47.666666666666664</v>
      </c>
    </row>
    <row r="11" spans="1:19" ht="46.8" x14ac:dyDescent="0.25">
      <c r="A11" s="17">
        <f t="shared" si="7"/>
        <v>7</v>
      </c>
      <c r="B11" s="18" t="s">
        <v>81</v>
      </c>
      <c r="C11" s="18" t="s">
        <v>82</v>
      </c>
      <c r="D11" s="18" t="s">
        <v>83</v>
      </c>
      <c r="E11" s="22">
        <f>[16]список!E15</f>
        <v>65</v>
      </c>
      <c r="F11" s="22">
        <f>[1]список!E15</f>
        <v>96</v>
      </c>
      <c r="G11" s="22">
        <f>[17]список!E15</f>
        <v>65</v>
      </c>
      <c r="H11" s="22">
        <f>[18]список!E15</f>
        <v>65</v>
      </c>
      <c r="I11" s="22">
        <f>[19]список!E15</f>
        <v>26</v>
      </c>
      <c r="J11" s="22">
        <f>[20]список!E15</f>
        <v>86</v>
      </c>
      <c r="K11" s="22">
        <f>[21]список!E15</f>
        <v>42</v>
      </c>
      <c r="L11" s="22">
        <f>[22]список!E15</f>
        <v>59</v>
      </c>
      <c r="M11" s="30">
        <f t="shared" si="0"/>
        <v>63</v>
      </c>
      <c r="N11" s="27">
        <f t="shared" si="1"/>
        <v>22.219682394541234</v>
      </c>
      <c r="O11" s="27">
        <f t="shared" si="2"/>
        <v>35.269337134192433</v>
      </c>
      <c r="P11" s="35">
        <f t="shared" si="3"/>
        <v>22.219682394541234</v>
      </c>
      <c r="Q11" s="38" t="str">
        <f t="shared" si="4"/>
        <v>&gt;40.8</v>
      </c>
      <c r="R11" s="38" t="str">
        <f t="shared" si="5"/>
        <v>&lt;85.2</v>
      </c>
      <c r="S11" s="38">
        <f t="shared" si="6"/>
        <v>59.2</v>
      </c>
    </row>
    <row r="12" spans="1:19" ht="31.2" x14ac:dyDescent="0.25">
      <c r="A12" s="17">
        <f t="shared" si="7"/>
        <v>8</v>
      </c>
      <c r="B12" s="18" t="s">
        <v>84</v>
      </c>
      <c r="C12" s="18" t="s">
        <v>85</v>
      </c>
      <c r="D12" s="18" t="s">
        <v>21</v>
      </c>
      <c r="E12" s="22">
        <f>[16]список!E16</f>
        <v>81</v>
      </c>
      <c r="F12" s="22">
        <f>[1]список!E16</f>
        <v>96</v>
      </c>
      <c r="G12" s="22">
        <f>[17]список!E16</f>
        <v>68</v>
      </c>
      <c r="H12" s="22">
        <f>[18]список!E16</f>
        <v>81</v>
      </c>
      <c r="I12" s="22">
        <f>[19]список!E16</f>
        <v>64</v>
      </c>
      <c r="J12" s="22">
        <f>[20]список!E16</f>
        <v>84</v>
      </c>
      <c r="K12" s="22">
        <f>[21]список!E16</f>
        <v>85</v>
      </c>
      <c r="L12" s="22">
        <f>[22]список!E16</f>
        <v>79</v>
      </c>
      <c r="M12" s="24">
        <f t="shared" si="0"/>
        <v>79.75</v>
      </c>
      <c r="N12" s="27">
        <f t="shared" si="1"/>
        <v>9.9964279334455988</v>
      </c>
      <c r="O12" s="27">
        <f t="shared" si="2"/>
        <v>12.534705872659057</v>
      </c>
      <c r="P12" s="35">
        <f t="shared" si="3"/>
        <v>11.9625</v>
      </c>
      <c r="Q12" s="38" t="str">
        <f t="shared" si="4"/>
        <v>&gt;67.8</v>
      </c>
      <c r="R12" s="38" t="str">
        <f t="shared" si="5"/>
        <v>&lt;91.7</v>
      </c>
      <c r="S12" s="39">
        <f t="shared" si="6"/>
        <v>79.666666666666671</v>
      </c>
    </row>
    <row r="13" spans="1:19" ht="31.2" x14ac:dyDescent="0.25">
      <c r="A13" s="17">
        <f t="shared" si="7"/>
        <v>9</v>
      </c>
      <c r="B13" s="18" t="s">
        <v>86</v>
      </c>
      <c r="C13" s="18" t="s">
        <v>87</v>
      </c>
      <c r="D13" s="18" t="s">
        <v>18</v>
      </c>
      <c r="E13" s="22">
        <f>[16]список!E17</f>
        <v>78</v>
      </c>
      <c r="F13" s="22">
        <f>[1]список!E17</f>
        <v>70</v>
      </c>
      <c r="G13" s="22">
        <f>[17]список!E17</f>
        <v>55</v>
      </c>
      <c r="H13" s="22">
        <f>[18]список!E17</f>
        <v>78</v>
      </c>
      <c r="I13" s="22">
        <f>[19]список!E17</f>
        <v>60</v>
      </c>
      <c r="J13" s="22">
        <f>[20]список!E17</f>
        <v>80</v>
      </c>
      <c r="K13" s="22">
        <f>[21]список!E17</f>
        <v>52</v>
      </c>
      <c r="L13" s="22">
        <f>[22]список!E17</f>
        <v>63</v>
      </c>
      <c r="M13" s="30">
        <f t="shared" si="0"/>
        <v>67</v>
      </c>
      <c r="N13" s="27">
        <f t="shared" si="1"/>
        <v>11.045361017187261</v>
      </c>
      <c r="O13" s="27">
        <f t="shared" si="2"/>
        <v>16.485613458488448</v>
      </c>
      <c r="P13" s="35">
        <f t="shared" si="3"/>
        <v>11.045361017187261</v>
      </c>
      <c r="Q13" s="38" t="str">
        <f t="shared" si="4"/>
        <v>&gt;56.0</v>
      </c>
      <c r="R13" s="38" t="str">
        <f t="shared" si="5"/>
        <v>&lt;78.0</v>
      </c>
      <c r="S13" s="38">
        <f t="shared" si="6"/>
        <v>64.333333333333329</v>
      </c>
    </row>
    <row r="14" spans="1:19" ht="46.8" x14ac:dyDescent="0.25">
      <c r="A14" s="17">
        <f t="shared" si="7"/>
        <v>10</v>
      </c>
      <c r="B14" s="18" t="s">
        <v>88</v>
      </c>
      <c r="C14" s="18" t="s">
        <v>89</v>
      </c>
      <c r="D14" s="18" t="s">
        <v>55</v>
      </c>
      <c r="E14" s="22">
        <f>[16]список!E18</f>
        <v>82</v>
      </c>
      <c r="F14" s="22">
        <f>[1]список!E18</f>
        <v>88</v>
      </c>
      <c r="G14" s="22">
        <f>[17]список!E18</f>
        <v>81</v>
      </c>
      <c r="H14" s="22">
        <f>[18]список!E18</f>
        <v>82</v>
      </c>
      <c r="I14" s="22">
        <f>[19]список!E18</f>
        <v>56</v>
      </c>
      <c r="J14" s="22">
        <f>[20]список!E18</f>
        <v>72</v>
      </c>
      <c r="K14" s="22">
        <f>[21]список!E18</f>
        <v>77</v>
      </c>
      <c r="L14" s="22">
        <f>[22]список!E18</f>
        <v>72</v>
      </c>
      <c r="M14" s="24">
        <f t="shared" si="0"/>
        <v>76.25</v>
      </c>
      <c r="N14" s="27">
        <f t="shared" si="1"/>
        <v>9.8088880977553057</v>
      </c>
      <c r="O14" s="27">
        <f t="shared" si="2"/>
        <v>12.864115538039744</v>
      </c>
      <c r="P14" s="35">
        <f t="shared" si="3"/>
        <v>11.4375</v>
      </c>
      <c r="Q14" s="38" t="str">
        <f t="shared" si="4"/>
        <v>&gt;64.8</v>
      </c>
      <c r="R14" s="38" t="str">
        <f t="shared" si="5"/>
        <v>&lt;87.7</v>
      </c>
      <c r="S14" s="39">
        <f t="shared" si="6"/>
        <v>77.666666666666671</v>
      </c>
    </row>
    <row r="15" spans="1:19" ht="46.8" x14ac:dyDescent="0.25">
      <c r="A15" s="17">
        <f t="shared" si="7"/>
        <v>11</v>
      </c>
      <c r="B15" s="18" t="s">
        <v>90</v>
      </c>
      <c r="C15" s="18" t="s">
        <v>91</v>
      </c>
      <c r="D15" s="18" t="s">
        <v>37</v>
      </c>
      <c r="E15" s="22">
        <f>[16]список!E19</f>
        <v>17</v>
      </c>
      <c r="F15" s="22">
        <f>[1]список!E19</f>
        <v>69</v>
      </c>
      <c r="G15" s="22">
        <f>[17]список!E19</f>
        <v>54</v>
      </c>
      <c r="H15" s="22">
        <f>[18]список!E19</f>
        <v>17</v>
      </c>
      <c r="I15" s="22">
        <f>[19]список!E19</f>
        <v>56</v>
      </c>
      <c r="J15" s="22">
        <f>[20]список!E19</f>
        <v>72</v>
      </c>
      <c r="K15" s="22">
        <f>[21]список!E19</f>
        <v>61</v>
      </c>
      <c r="L15" s="22">
        <f>[22]список!E19</f>
        <v>76</v>
      </c>
      <c r="M15" s="30">
        <f t="shared" si="0"/>
        <v>52.75</v>
      </c>
      <c r="N15" s="27">
        <f t="shared" si="1"/>
        <v>23.334523779156068</v>
      </c>
      <c r="O15" s="27">
        <f t="shared" si="2"/>
        <v>44.236064036314822</v>
      </c>
      <c r="P15" s="35">
        <f t="shared" si="3"/>
        <v>23.334523779156068</v>
      </c>
      <c r="Q15" s="38" t="str">
        <f t="shared" si="4"/>
        <v>&gt;29.4</v>
      </c>
      <c r="R15" s="38" t="str">
        <f t="shared" si="5"/>
        <v>&lt;76.1</v>
      </c>
      <c r="S15" s="38">
        <f t="shared" si="6"/>
        <v>64.666666666666671</v>
      </c>
    </row>
    <row r="16" spans="1:19" ht="31.2" x14ac:dyDescent="0.25">
      <c r="A16" s="17">
        <f t="shared" si="7"/>
        <v>12</v>
      </c>
      <c r="B16" s="18" t="s">
        <v>92</v>
      </c>
      <c r="C16" s="18" t="s">
        <v>93</v>
      </c>
      <c r="D16" s="18" t="s">
        <v>51</v>
      </c>
      <c r="E16" s="22">
        <f>[16]список!E20</f>
        <v>74</v>
      </c>
      <c r="F16" s="22">
        <f>[1]список!E20</f>
        <v>42</v>
      </c>
      <c r="G16" s="22">
        <f>[17]список!E20</f>
        <v>51</v>
      </c>
      <c r="H16" s="22">
        <f>[18]список!E20</f>
        <v>74</v>
      </c>
      <c r="I16" s="22">
        <f>[19]список!E20</f>
        <v>60</v>
      </c>
      <c r="J16" s="22">
        <f>[20]список!E20</f>
        <v>76</v>
      </c>
      <c r="K16" s="22">
        <f>[21]список!E20</f>
        <v>16</v>
      </c>
      <c r="L16" s="22">
        <f>[22]список!E20</f>
        <v>62</v>
      </c>
      <c r="M16" s="30">
        <f t="shared" si="0"/>
        <v>56.875</v>
      </c>
      <c r="N16" s="27">
        <f t="shared" si="1"/>
        <v>20.406144032759208</v>
      </c>
      <c r="O16" s="27">
        <f t="shared" si="2"/>
        <v>35.878934563093111</v>
      </c>
      <c r="P16" s="35">
        <f t="shared" si="3"/>
        <v>20.406144032759208</v>
      </c>
      <c r="Q16" s="38" t="str">
        <f t="shared" si="4"/>
        <v>&gt;36.5</v>
      </c>
      <c r="R16" s="38" t="str">
        <f t="shared" si="5"/>
        <v>&lt;77.3</v>
      </c>
      <c r="S16" s="38">
        <f t="shared" si="6"/>
        <v>62.714285714285715</v>
      </c>
    </row>
    <row r="17" spans="1:7" ht="15.6" hidden="1" x14ac:dyDescent="0.25">
      <c r="A17" s="17">
        <f t="shared" si="7"/>
        <v>13</v>
      </c>
      <c r="B17" s="17"/>
      <c r="C17" s="17"/>
      <c r="D17" s="17"/>
      <c r="E17" s="29"/>
      <c r="G17" s="22">
        <f>[17]список!E21</f>
        <v>100</v>
      </c>
    </row>
    <row r="18" spans="1:7" ht="20.399999999999999" hidden="1" customHeight="1" x14ac:dyDescent="0.25">
      <c r="A18" s="17">
        <f t="shared" si="7"/>
        <v>14</v>
      </c>
      <c r="B18" s="17"/>
      <c r="C18" s="17"/>
      <c r="D18" s="17"/>
      <c r="E18" s="29"/>
      <c r="G18" s="22">
        <f>[17]список!E22</f>
        <v>100</v>
      </c>
    </row>
    <row r="19" spans="1:7" ht="15.6" hidden="1" x14ac:dyDescent="0.25">
      <c r="A19" s="17">
        <f t="shared" si="7"/>
        <v>15</v>
      </c>
      <c r="B19" s="17"/>
      <c r="C19" s="17"/>
      <c r="D19" s="17"/>
      <c r="E19" s="29"/>
      <c r="G19" s="22">
        <f>[17]список!E23</f>
        <v>100</v>
      </c>
    </row>
    <row r="20" spans="1:7" ht="15.6" hidden="1" x14ac:dyDescent="0.25">
      <c r="A20" s="17">
        <f t="shared" si="7"/>
        <v>16</v>
      </c>
      <c r="B20" s="17"/>
      <c r="C20" s="17"/>
      <c r="D20" s="17"/>
      <c r="E20" s="29"/>
      <c r="G20" s="22">
        <f>[17]список!E24</f>
        <v>100</v>
      </c>
    </row>
    <row r="21" spans="1:7" ht="15.6" hidden="1" x14ac:dyDescent="0.25">
      <c r="A21" s="17">
        <f t="shared" si="7"/>
        <v>17</v>
      </c>
      <c r="B21" s="17"/>
      <c r="C21" s="17"/>
      <c r="D21" s="17"/>
      <c r="E21" s="29"/>
      <c r="G21" s="22">
        <f>[17]список!E25</f>
        <v>100</v>
      </c>
    </row>
    <row r="22" spans="1:7" ht="15.6" hidden="1" x14ac:dyDescent="0.25">
      <c r="A22" s="17">
        <f t="shared" si="7"/>
        <v>18</v>
      </c>
      <c r="B22" s="17"/>
      <c r="C22" s="17"/>
      <c r="D22" s="17"/>
      <c r="E22" s="29"/>
      <c r="G22" s="22">
        <f>[17]список!E26</f>
        <v>100</v>
      </c>
    </row>
    <row r="23" spans="1:7" ht="15.6" hidden="1" x14ac:dyDescent="0.25">
      <c r="A23" s="17">
        <f t="shared" si="7"/>
        <v>19</v>
      </c>
      <c r="B23" s="17"/>
      <c r="C23" s="17"/>
      <c r="D23" s="17"/>
      <c r="E23" s="29"/>
      <c r="G23" s="22">
        <f>[17]список!E27</f>
        <v>100</v>
      </c>
    </row>
    <row r="24" spans="1:7" ht="15.6" hidden="1" x14ac:dyDescent="0.25">
      <c r="A24" s="17">
        <f t="shared" si="7"/>
        <v>20</v>
      </c>
      <c r="B24" s="17"/>
      <c r="C24" s="17"/>
      <c r="D24" s="17"/>
      <c r="E24" s="29"/>
      <c r="G24" s="22">
        <f>[17]список!E28</f>
        <v>100</v>
      </c>
    </row>
    <row r="25" spans="1:7" ht="15.6" hidden="1" x14ac:dyDescent="0.25">
      <c r="A25" s="17">
        <f t="shared" si="7"/>
        <v>21</v>
      </c>
      <c r="B25" s="17"/>
      <c r="C25" s="17"/>
      <c r="D25" s="17"/>
      <c r="E25" s="29"/>
      <c r="G25" s="22">
        <f>[17]список!E29</f>
        <v>100</v>
      </c>
    </row>
    <row r="26" spans="1:7" ht="15.6" hidden="1" x14ac:dyDescent="0.25">
      <c r="A26" s="17">
        <f t="shared" si="7"/>
        <v>22</v>
      </c>
      <c r="B26" s="17"/>
      <c r="C26" s="17"/>
      <c r="D26" s="17"/>
      <c r="E26" s="29"/>
      <c r="G26" s="22">
        <f>[17]список!E30</f>
        <v>100</v>
      </c>
    </row>
    <row r="27" spans="1:7" ht="15.6" hidden="1" x14ac:dyDescent="0.25">
      <c r="A27" s="17">
        <f t="shared" si="7"/>
        <v>23</v>
      </c>
      <c r="B27" s="17"/>
      <c r="C27" s="17"/>
      <c r="D27" s="17"/>
      <c r="E27" s="29"/>
      <c r="G27" s="22">
        <f>[17]список!E31</f>
        <v>100</v>
      </c>
    </row>
    <row r="28" spans="1:7" ht="15.6" hidden="1" x14ac:dyDescent="0.25">
      <c r="A28" s="17">
        <f t="shared" si="7"/>
        <v>24</v>
      </c>
      <c r="B28" s="17"/>
      <c r="C28" s="17"/>
      <c r="D28" s="17"/>
      <c r="E28" s="29"/>
      <c r="G28" s="22">
        <f>[17]список!E32</f>
        <v>100</v>
      </c>
    </row>
    <row r="29" spans="1:7" ht="15.6" hidden="1" x14ac:dyDescent="0.25">
      <c r="A29" s="17">
        <f t="shared" si="7"/>
        <v>25</v>
      </c>
      <c r="B29" s="17"/>
      <c r="C29" s="17"/>
      <c r="D29" s="17"/>
      <c r="E29" s="29"/>
      <c r="G29" s="22">
        <f>[17]список!E33</f>
        <v>100</v>
      </c>
    </row>
    <row r="30" spans="1:7" ht="15.6" hidden="1" x14ac:dyDescent="0.25">
      <c r="A30" s="17"/>
      <c r="B30" s="17"/>
      <c r="C30" s="17"/>
      <c r="D30" s="17"/>
      <c r="E30" s="29"/>
      <c r="G30" s="22">
        <f>[17]список!E34</f>
        <v>0</v>
      </c>
    </row>
    <row r="31" spans="1:7" ht="15.6" hidden="1" x14ac:dyDescent="0.25">
      <c r="A31" s="17"/>
      <c r="B31" s="17"/>
      <c r="C31" s="17"/>
      <c r="D31" s="17"/>
      <c r="E31" s="29"/>
      <c r="G31" s="22">
        <f>[17]список!E35</f>
        <v>0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opLeftCell="D1" workbookViewId="0">
      <selection activeCell="O3" sqref="O3"/>
    </sheetView>
  </sheetViews>
  <sheetFormatPr defaultRowHeight="14.4" x14ac:dyDescent="0.3"/>
  <cols>
    <col min="1" max="1" width="4.33203125" customWidth="1"/>
    <col min="2" max="2" width="37.6640625" customWidth="1"/>
    <col min="3" max="3" width="53.33203125" customWidth="1"/>
    <col min="4" max="4" width="26.5546875" customWidth="1"/>
    <col min="5" max="13" width="4.88671875" customWidth="1"/>
    <col min="14" max="14" width="5.6640625" customWidth="1"/>
    <col min="15" max="15" width="5.5546875" customWidth="1"/>
    <col min="16" max="16" width="4.6640625" customWidth="1"/>
    <col min="17" max="17" width="6.109375" customWidth="1"/>
    <col min="18" max="19" width="6.5546875" customWidth="1"/>
    <col min="20" max="20" width="6.88671875" customWidth="1"/>
  </cols>
  <sheetData>
    <row r="1" spans="1:20" ht="21" customHeight="1" x14ac:dyDescent="0.3">
      <c r="A1" s="53" t="s">
        <v>14</v>
      </c>
      <c r="B1" s="54"/>
      <c r="C1" s="54"/>
      <c r="D1" s="54"/>
      <c r="E1" s="31"/>
    </row>
    <row r="2" spans="1:20" ht="19.95" customHeight="1" x14ac:dyDescent="0.3">
      <c r="A2" s="55" t="s">
        <v>94</v>
      </c>
      <c r="B2" s="56"/>
      <c r="C2" s="56"/>
      <c r="D2" s="56"/>
      <c r="E2" s="32"/>
    </row>
    <row r="3" spans="1:20" ht="19.95" customHeight="1" x14ac:dyDescent="0.3">
      <c r="A3" s="51" t="s">
        <v>13</v>
      </c>
      <c r="B3" s="52"/>
      <c r="C3" s="52"/>
      <c r="D3" s="52"/>
      <c r="E3" s="32"/>
      <c r="O3" s="23">
        <v>1</v>
      </c>
      <c r="P3" s="40">
        <v>0.15</v>
      </c>
    </row>
    <row r="4" spans="1:20" ht="73.8" customHeight="1" x14ac:dyDescent="0.3">
      <c r="A4" s="20" t="s">
        <v>0</v>
      </c>
      <c r="B4" s="20" t="s">
        <v>8</v>
      </c>
      <c r="C4" s="20" t="s">
        <v>9</v>
      </c>
      <c r="D4" s="20" t="s">
        <v>10</v>
      </c>
      <c r="E4" s="33" t="s">
        <v>101</v>
      </c>
      <c r="F4" s="25" t="s">
        <v>102</v>
      </c>
      <c r="G4" s="25" t="s">
        <v>109</v>
      </c>
      <c r="H4" s="25" t="s">
        <v>110</v>
      </c>
      <c r="I4" s="25" t="s">
        <v>103</v>
      </c>
      <c r="J4" s="25" t="s">
        <v>104</v>
      </c>
      <c r="K4" s="25" t="s">
        <v>105</v>
      </c>
      <c r="L4" s="25" t="s">
        <v>106</v>
      </c>
      <c r="M4" s="25" t="s">
        <v>107</v>
      </c>
      <c r="N4" s="37" t="s">
        <v>108</v>
      </c>
      <c r="O4" s="25" t="s">
        <v>111</v>
      </c>
      <c r="P4" s="25" t="s">
        <v>112</v>
      </c>
      <c r="Q4" s="25" t="s">
        <v>116</v>
      </c>
      <c r="R4" s="25" t="s">
        <v>114</v>
      </c>
      <c r="S4" s="25" t="s">
        <v>115</v>
      </c>
      <c r="T4" s="37" t="s">
        <v>113</v>
      </c>
    </row>
    <row r="5" spans="1:20" ht="38.4" customHeight="1" x14ac:dyDescent="0.3">
      <c r="A5" s="9">
        <v>1</v>
      </c>
      <c r="B5" s="21" t="s">
        <v>95</v>
      </c>
      <c r="C5" s="21" t="s">
        <v>96</v>
      </c>
      <c r="D5" s="21" t="s">
        <v>18</v>
      </c>
      <c r="E5" s="21">
        <f>[23]список!E9</f>
        <v>88</v>
      </c>
      <c r="F5" s="21">
        <f>[24]список!E9</f>
        <v>59</v>
      </c>
      <c r="G5" s="21">
        <f>[25]список!E9</f>
        <v>67</v>
      </c>
      <c r="H5" s="21">
        <f>[26]список!E9</f>
        <v>88</v>
      </c>
      <c r="I5" s="21">
        <f>[27]список!E9</f>
        <v>68</v>
      </c>
      <c r="J5" s="21">
        <f>[28]список!E9</f>
        <v>64</v>
      </c>
      <c r="K5" s="21">
        <f>[29]список!E9</f>
        <v>71</v>
      </c>
      <c r="L5" s="21">
        <f>[30]список!E9</f>
        <v>40</v>
      </c>
      <c r="M5" s="21">
        <f>[31]список!E9</f>
        <v>71</v>
      </c>
      <c r="N5" s="34">
        <f>AVERAGE(E5:M5)</f>
        <v>68.444444444444443</v>
      </c>
      <c r="O5" s="35">
        <f>SQRT(_xlfn.VAR.S(E5:M5))</f>
        <v>14.569755584009547</v>
      </c>
      <c r="P5" s="35">
        <f>O5/N5*100</f>
        <v>21.286980561052911</v>
      </c>
      <c r="Q5" s="35">
        <f>MAX($O$3*O5,$P$3*N5)</f>
        <v>14.569755584009547</v>
      </c>
      <c r="R5" s="38" t="str">
        <f>CONCATENATE("&gt;",TEXT(N5-Q5,"0.0"))</f>
        <v>&gt;53.9</v>
      </c>
      <c r="S5" s="38" t="str">
        <f>CONCATENATE("&lt;",TEXT(N5+Q5,"0.0"))</f>
        <v>&lt;83.0</v>
      </c>
      <c r="T5" s="38">
        <f>AVERAGEIFS(E5:M5,E5:M5,R5,E5:M5,S5)</f>
        <v>66.666666666666671</v>
      </c>
    </row>
    <row r="6" spans="1:20" ht="72" customHeight="1" x14ac:dyDescent="0.3">
      <c r="A6" s="9">
        <f>A5+1</f>
        <v>2</v>
      </c>
      <c r="B6" s="21" t="s">
        <v>97</v>
      </c>
      <c r="C6" s="21" t="s">
        <v>98</v>
      </c>
      <c r="D6" s="21" t="s">
        <v>18</v>
      </c>
      <c r="E6" s="21">
        <f>[23]список!E10</f>
        <v>81</v>
      </c>
      <c r="F6" s="21">
        <f>[24]список!E10</f>
        <v>54</v>
      </c>
      <c r="G6" s="21">
        <f>[25]список!E10</f>
        <v>66</v>
      </c>
      <c r="H6" s="21">
        <f>[26]список!E10</f>
        <v>81</v>
      </c>
      <c r="I6" s="21">
        <f>[27]список!E10</f>
        <v>92</v>
      </c>
      <c r="J6" s="21">
        <f>[28]список!E10</f>
        <v>90</v>
      </c>
      <c r="K6" s="21">
        <f>[29]список!E10</f>
        <v>76</v>
      </c>
      <c r="L6" s="21">
        <f>[30]список!E10</f>
        <v>16</v>
      </c>
      <c r="M6" s="21">
        <f>[31]список!E10</f>
        <v>68</v>
      </c>
      <c r="N6" s="34">
        <f t="shared" ref="N6:N7" si="0">AVERAGE(E6:M6)</f>
        <v>69.333333333333329</v>
      </c>
      <c r="O6" s="35">
        <f t="shared" ref="O6:O7" si="1">SQRT(_xlfn.VAR.S(E6:M6))</f>
        <v>23.318447632722037</v>
      </c>
      <c r="P6" s="35">
        <f t="shared" ref="P6:P7" si="2">O6/N6*100</f>
        <v>33.632376393349098</v>
      </c>
      <c r="Q6" s="35">
        <f t="shared" ref="Q6:Q7" si="3">MAX($O$3*O6,$P$3*N6)</f>
        <v>23.318447632722037</v>
      </c>
      <c r="R6" s="38" t="str">
        <f t="shared" ref="R6:R7" si="4">CONCATENATE("&gt;",TEXT(N6-Q6,"0.0"))</f>
        <v>&gt;46.0</v>
      </c>
      <c r="S6" s="38" t="str">
        <f t="shared" ref="S6:S7" si="5">CONCATENATE("&lt;",TEXT(N6+Q6,"0.0"))</f>
        <v>&lt;92.7</v>
      </c>
      <c r="T6" s="39">
        <f t="shared" ref="T6:T34" si="6">AVERAGEIFS(E6:M6,E6:M6,R6,E6:M6,S6)</f>
        <v>76</v>
      </c>
    </row>
    <row r="7" spans="1:20" ht="31.2" x14ac:dyDescent="0.3">
      <c r="A7" s="9">
        <f t="shared" ref="A7:A34" si="7">A6+1</f>
        <v>3</v>
      </c>
      <c r="B7" s="21" t="s">
        <v>99</v>
      </c>
      <c r="C7" s="21" t="s">
        <v>100</v>
      </c>
      <c r="D7" s="21" t="s">
        <v>48</v>
      </c>
      <c r="E7" s="21">
        <f>[23]список!E11</f>
        <v>75</v>
      </c>
      <c r="F7" s="21">
        <f>[24]список!E11</f>
        <v>50</v>
      </c>
      <c r="G7" s="21">
        <f>[25]список!E11</f>
        <v>67</v>
      </c>
      <c r="H7" s="21">
        <f>[26]список!E11</f>
        <v>75</v>
      </c>
      <c r="I7" s="21">
        <f>[27]список!E11</f>
        <v>44</v>
      </c>
      <c r="J7" s="21">
        <f>[28]список!E11</f>
        <v>90</v>
      </c>
      <c r="K7" s="21">
        <f>[29]список!E11</f>
        <v>90</v>
      </c>
      <c r="L7" s="21">
        <f>[30]список!E11</f>
        <v>78</v>
      </c>
      <c r="M7" s="21">
        <f>[31]список!E11</f>
        <v>70</v>
      </c>
      <c r="N7" s="36">
        <f t="shared" si="0"/>
        <v>71</v>
      </c>
      <c r="O7" s="35">
        <f t="shared" si="1"/>
        <v>15.771810295587505</v>
      </c>
      <c r="P7" s="35">
        <f t="shared" si="2"/>
        <v>22.213817317728882</v>
      </c>
      <c r="Q7" s="35">
        <f t="shared" si="3"/>
        <v>15.771810295587505</v>
      </c>
      <c r="R7" s="38" t="str">
        <f t="shared" si="4"/>
        <v>&gt;55.2</v>
      </c>
      <c r="S7" s="38" t="str">
        <f t="shared" si="5"/>
        <v>&lt;86.8</v>
      </c>
      <c r="T7" s="38">
        <f t="shared" si="6"/>
        <v>73</v>
      </c>
    </row>
    <row r="8" spans="1:20" ht="15.6" hidden="1" x14ac:dyDescent="0.3">
      <c r="A8" s="9">
        <f t="shared" si="7"/>
        <v>4</v>
      </c>
      <c r="B8" s="9"/>
      <c r="C8" s="9"/>
      <c r="D8" s="9"/>
      <c r="E8" s="21">
        <f>[23]список!E12</f>
        <v>100</v>
      </c>
      <c r="F8" s="22">
        <f>[24]список!E12</f>
        <v>100</v>
      </c>
      <c r="R8" s="38" t="str">
        <f t="shared" ref="R8:R34" si="8">CONCATENATE("&gt;",TEXT(N8-$O$3*O8,"0.0"))</f>
        <v>&gt;0.0</v>
      </c>
      <c r="S8" s="38" t="str">
        <f t="shared" ref="S8:S34" si="9">CONCATENATE("&lt;",TEXT(N8+$O$3*O8,"0.0"))</f>
        <v>&lt;0.0</v>
      </c>
      <c r="T8" s="38" t="e">
        <f t="shared" si="6"/>
        <v>#DIV/0!</v>
      </c>
    </row>
    <row r="9" spans="1:20" ht="15.6" hidden="1" x14ac:dyDescent="0.3">
      <c r="A9" s="9">
        <f t="shared" si="7"/>
        <v>5</v>
      </c>
      <c r="B9" s="9"/>
      <c r="C9" s="9"/>
      <c r="D9" s="9"/>
      <c r="E9" s="21">
        <f>[23]список!E13</f>
        <v>100</v>
      </c>
      <c r="F9" s="22">
        <f>[24]список!E13</f>
        <v>100</v>
      </c>
      <c r="R9" s="38" t="str">
        <f t="shared" si="8"/>
        <v>&gt;0.0</v>
      </c>
      <c r="S9" s="38" t="str">
        <f t="shared" si="9"/>
        <v>&lt;0.0</v>
      </c>
      <c r="T9" s="38" t="e">
        <f t="shared" si="6"/>
        <v>#DIV/0!</v>
      </c>
    </row>
    <row r="10" spans="1:20" ht="15.6" hidden="1" x14ac:dyDescent="0.3">
      <c r="A10" s="9">
        <f t="shared" si="7"/>
        <v>6</v>
      </c>
      <c r="B10" s="9"/>
      <c r="C10" s="9"/>
      <c r="D10" s="9"/>
      <c r="E10" s="21">
        <f>[23]список!E14</f>
        <v>100</v>
      </c>
      <c r="F10" s="22">
        <f>[24]список!E14</f>
        <v>100</v>
      </c>
      <c r="R10" s="38" t="str">
        <f t="shared" si="8"/>
        <v>&gt;0.0</v>
      </c>
      <c r="S10" s="38" t="str">
        <f t="shared" si="9"/>
        <v>&lt;0.0</v>
      </c>
      <c r="T10" s="38" t="e">
        <f t="shared" si="6"/>
        <v>#DIV/0!</v>
      </c>
    </row>
    <row r="11" spans="1:20" ht="15.6" hidden="1" x14ac:dyDescent="0.3">
      <c r="A11" s="9">
        <f t="shared" si="7"/>
        <v>7</v>
      </c>
      <c r="B11" s="9"/>
      <c r="C11" s="9"/>
      <c r="D11" s="9"/>
      <c r="E11" s="21">
        <f>[23]список!E15</f>
        <v>100</v>
      </c>
      <c r="F11" s="22">
        <f>[24]список!E15</f>
        <v>100</v>
      </c>
      <c r="R11" s="38" t="str">
        <f t="shared" si="8"/>
        <v>&gt;0.0</v>
      </c>
      <c r="S11" s="38" t="str">
        <f t="shared" si="9"/>
        <v>&lt;0.0</v>
      </c>
      <c r="T11" s="38" t="e">
        <f t="shared" si="6"/>
        <v>#DIV/0!</v>
      </c>
    </row>
    <row r="12" spans="1:20" ht="15.6" hidden="1" x14ac:dyDescent="0.3">
      <c r="A12" s="9">
        <f t="shared" si="7"/>
        <v>8</v>
      </c>
      <c r="B12" s="9"/>
      <c r="C12" s="9"/>
      <c r="D12" s="9"/>
      <c r="E12" s="21">
        <f>[23]список!E16</f>
        <v>100</v>
      </c>
      <c r="F12" s="22">
        <f>[24]список!E16</f>
        <v>100</v>
      </c>
      <c r="R12" s="38" t="str">
        <f t="shared" si="8"/>
        <v>&gt;0.0</v>
      </c>
      <c r="S12" s="38" t="str">
        <f t="shared" si="9"/>
        <v>&lt;0.0</v>
      </c>
      <c r="T12" s="38" t="e">
        <f t="shared" si="6"/>
        <v>#DIV/0!</v>
      </c>
    </row>
    <row r="13" spans="1:20" ht="15.6" hidden="1" x14ac:dyDescent="0.3">
      <c r="A13" s="9">
        <f t="shared" si="7"/>
        <v>9</v>
      </c>
      <c r="B13" s="9"/>
      <c r="C13" s="9"/>
      <c r="D13" s="9"/>
      <c r="E13" s="21">
        <f>[23]список!E17</f>
        <v>100</v>
      </c>
      <c r="F13" s="22">
        <f>[24]список!E17</f>
        <v>100</v>
      </c>
      <c r="R13" s="38" t="str">
        <f t="shared" si="8"/>
        <v>&gt;0.0</v>
      </c>
      <c r="S13" s="38" t="str">
        <f t="shared" si="9"/>
        <v>&lt;0.0</v>
      </c>
      <c r="T13" s="38" t="e">
        <f t="shared" si="6"/>
        <v>#DIV/0!</v>
      </c>
    </row>
    <row r="14" spans="1:20" ht="15.6" hidden="1" x14ac:dyDescent="0.3">
      <c r="A14" s="9">
        <f t="shared" si="7"/>
        <v>10</v>
      </c>
      <c r="B14" s="9"/>
      <c r="C14" s="9"/>
      <c r="D14" s="9"/>
      <c r="E14" s="21">
        <f>[23]список!E18</f>
        <v>100</v>
      </c>
      <c r="F14" s="22">
        <f>[24]список!E18</f>
        <v>100</v>
      </c>
      <c r="R14" s="38" t="str">
        <f t="shared" si="8"/>
        <v>&gt;0.0</v>
      </c>
      <c r="S14" s="38" t="str">
        <f t="shared" si="9"/>
        <v>&lt;0.0</v>
      </c>
      <c r="T14" s="38" t="e">
        <f t="shared" si="6"/>
        <v>#DIV/0!</v>
      </c>
    </row>
    <row r="15" spans="1:20" ht="15.6" hidden="1" x14ac:dyDescent="0.3">
      <c r="A15" s="9">
        <f t="shared" si="7"/>
        <v>11</v>
      </c>
      <c r="B15" s="9"/>
      <c r="C15" s="9"/>
      <c r="D15" s="9"/>
      <c r="E15" s="21">
        <f>[23]список!E19</f>
        <v>100</v>
      </c>
      <c r="F15" s="22">
        <f>[24]список!E19</f>
        <v>100</v>
      </c>
      <c r="R15" s="38" t="str">
        <f t="shared" si="8"/>
        <v>&gt;0.0</v>
      </c>
      <c r="S15" s="38" t="str">
        <f t="shared" si="9"/>
        <v>&lt;0.0</v>
      </c>
      <c r="T15" s="38" t="e">
        <f t="shared" si="6"/>
        <v>#DIV/0!</v>
      </c>
    </row>
    <row r="16" spans="1:20" ht="15.6" hidden="1" x14ac:dyDescent="0.3">
      <c r="A16" s="9">
        <f t="shared" si="7"/>
        <v>12</v>
      </c>
      <c r="B16" s="9"/>
      <c r="C16" s="9"/>
      <c r="D16" s="9"/>
      <c r="E16" s="21">
        <f>[23]список!E20</f>
        <v>100</v>
      </c>
      <c r="F16" s="22">
        <f>[24]список!E20</f>
        <v>100</v>
      </c>
      <c r="R16" s="38" t="str">
        <f t="shared" si="8"/>
        <v>&gt;0.0</v>
      </c>
      <c r="S16" s="38" t="str">
        <f t="shared" si="9"/>
        <v>&lt;0.0</v>
      </c>
      <c r="T16" s="38" t="e">
        <f t="shared" si="6"/>
        <v>#DIV/0!</v>
      </c>
    </row>
    <row r="17" spans="1:20" ht="15.6" hidden="1" x14ac:dyDescent="0.3">
      <c r="A17" s="9">
        <f t="shared" si="7"/>
        <v>13</v>
      </c>
      <c r="B17" s="9"/>
      <c r="C17" s="9"/>
      <c r="D17" s="9"/>
      <c r="E17" s="21">
        <f>[23]список!E21</f>
        <v>100</v>
      </c>
      <c r="F17" s="22">
        <f>[24]список!E21</f>
        <v>100</v>
      </c>
      <c r="R17" s="38" t="str">
        <f t="shared" si="8"/>
        <v>&gt;0.0</v>
      </c>
      <c r="S17" s="38" t="str">
        <f t="shared" si="9"/>
        <v>&lt;0.0</v>
      </c>
      <c r="T17" s="38" t="e">
        <f t="shared" si="6"/>
        <v>#DIV/0!</v>
      </c>
    </row>
    <row r="18" spans="1:20" ht="15.6" hidden="1" x14ac:dyDescent="0.3">
      <c r="A18" s="9">
        <f t="shared" si="7"/>
        <v>14</v>
      </c>
      <c r="B18" s="9"/>
      <c r="C18" s="9"/>
      <c r="D18" s="9"/>
      <c r="E18" s="21">
        <f>[23]список!E22</f>
        <v>100</v>
      </c>
      <c r="F18" s="22">
        <f>[24]список!E22</f>
        <v>100</v>
      </c>
      <c r="R18" s="38" t="str">
        <f t="shared" si="8"/>
        <v>&gt;0.0</v>
      </c>
      <c r="S18" s="38" t="str">
        <f t="shared" si="9"/>
        <v>&lt;0.0</v>
      </c>
      <c r="T18" s="38" t="e">
        <f t="shared" si="6"/>
        <v>#DIV/0!</v>
      </c>
    </row>
    <row r="19" spans="1:20" ht="15.6" hidden="1" x14ac:dyDescent="0.3">
      <c r="A19" s="9">
        <f t="shared" si="7"/>
        <v>15</v>
      </c>
      <c r="B19" s="9"/>
      <c r="C19" s="9"/>
      <c r="D19" s="9"/>
      <c r="E19" s="21">
        <f>[23]список!E23</f>
        <v>100</v>
      </c>
      <c r="F19" s="22">
        <f>[24]список!E23</f>
        <v>100</v>
      </c>
      <c r="R19" s="38" t="str">
        <f t="shared" si="8"/>
        <v>&gt;0.0</v>
      </c>
      <c r="S19" s="38" t="str">
        <f t="shared" si="9"/>
        <v>&lt;0.0</v>
      </c>
      <c r="T19" s="38" t="e">
        <f t="shared" si="6"/>
        <v>#DIV/0!</v>
      </c>
    </row>
    <row r="20" spans="1:20" ht="15.6" hidden="1" x14ac:dyDescent="0.3">
      <c r="A20" s="9">
        <f t="shared" si="7"/>
        <v>16</v>
      </c>
      <c r="B20" s="9"/>
      <c r="C20" s="9"/>
      <c r="D20" s="9"/>
      <c r="E20" s="21">
        <f>[23]список!E24</f>
        <v>100</v>
      </c>
      <c r="F20" s="22">
        <f>[24]список!E24</f>
        <v>100</v>
      </c>
      <c r="R20" s="38" t="str">
        <f t="shared" si="8"/>
        <v>&gt;0.0</v>
      </c>
      <c r="S20" s="38" t="str">
        <f t="shared" si="9"/>
        <v>&lt;0.0</v>
      </c>
      <c r="T20" s="38" t="e">
        <f t="shared" si="6"/>
        <v>#DIV/0!</v>
      </c>
    </row>
    <row r="21" spans="1:20" ht="15.6" hidden="1" x14ac:dyDescent="0.3">
      <c r="A21" s="9">
        <f t="shared" si="7"/>
        <v>17</v>
      </c>
      <c r="B21" s="9"/>
      <c r="C21" s="9"/>
      <c r="D21" s="9"/>
      <c r="E21" s="21">
        <f>[23]список!E25</f>
        <v>100</v>
      </c>
      <c r="F21" s="22">
        <f>[24]список!E25</f>
        <v>100</v>
      </c>
      <c r="R21" s="38" t="str">
        <f t="shared" si="8"/>
        <v>&gt;0.0</v>
      </c>
      <c r="S21" s="38" t="str">
        <f t="shared" si="9"/>
        <v>&lt;0.0</v>
      </c>
      <c r="T21" s="38" t="e">
        <f t="shared" si="6"/>
        <v>#DIV/0!</v>
      </c>
    </row>
    <row r="22" spans="1:20" ht="15.6" hidden="1" x14ac:dyDescent="0.3">
      <c r="A22" s="9">
        <f t="shared" si="7"/>
        <v>18</v>
      </c>
      <c r="B22" s="9"/>
      <c r="C22" s="9"/>
      <c r="D22" s="9"/>
      <c r="E22" s="21">
        <f>[23]список!E26</f>
        <v>100</v>
      </c>
      <c r="F22" s="22">
        <f>[24]список!E26</f>
        <v>100</v>
      </c>
      <c r="R22" s="38" t="str">
        <f t="shared" si="8"/>
        <v>&gt;0.0</v>
      </c>
      <c r="S22" s="38" t="str">
        <f t="shared" si="9"/>
        <v>&lt;0.0</v>
      </c>
      <c r="T22" s="38" t="e">
        <f t="shared" si="6"/>
        <v>#DIV/0!</v>
      </c>
    </row>
    <row r="23" spans="1:20" ht="15.6" hidden="1" x14ac:dyDescent="0.3">
      <c r="A23" s="9">
        <f t="shared" si="7"/>
        <v>19</v>
      </c>
      <c r="B23" s="9"/>
      <c r="C23" s="9"/>
      <c r="D23" s="9"/>
      <c r="E23" s="21">
        <f>[23]список!E27</f>
        <v>100</v>
      </c>
      <c r="F23" s="22">
        <f>[24]список!E27</f>
        <v>100</v>
      </c>
      <c r="R23" s="38" t="str">
        <f t="shared" si="8"/>
        <v>&gt;0.0</v>
      </c>
      <c r="S23" s="38" t="str">
        <f t="shared" si="9"/>
        <v>&lt;0.0</v>
      </c>
      <c r="T23" s="38" t="e">
        <f t="shared" si="6"/>
        <v>#DIV/0!</v>
      </c>
    </row>
    <row r="24" spans="1:20" ht="15.6" hidden="1" x14ac:dyDescent="0.3">
      <c r="A24" s="9">
        <f t="shared" si="7"/>
        <v>20</v>
      </c>
      <c r="B24" s="9"/>
      <c r="C24" s="9"/>
      <c r="D24" s="9"/>
      <c r="E24" s="21">
        <f>[23]список!E28</f>
        <v>100</v>
      </c>
      <c r="F24" s="22">
        <f>[24]список!E28</f>
        <v>100</v>
      </c>
      <c r="R24" s="38" t="str">
        <f t="shared" si="8"/>
        <v>&gt;0.0</v>
      </c>
      <c r="S24" s="38" t="str">
        <f t="shared" si="9"/>
        <v>&lt;0.0</v>
      </c>
      <c r="T24" s="38" t="e">
        <f t="shared" si="6"/>
        <v>#DIV/0!</v>
      </c>
    </row>
    <row r="25" spans="1:20" ht="15.6" hidden="1" x14ac:dyDescent="0.3">
      <c r="A25" s="9">
        <f t="shared" si="7"/>
        <v>21</v>
      </c>
      <c r="B25" s="9"/>
      <c r="C25" s="9"/>
      <c r="D25" s="9"/>
      <c r="E25" s="21">
        <f>[23]список!E29</f>
        <v>100</v>
      </c>
      <c r="F25" s="22">
        <f>[24]список!E29</f>
        <v>100</v>
      </c>
      <c r="R25" s="38" t="str">
        <f t="shared" si="8"/>
        <v>&gt;0.0</v>
      </c>
      <c r="S25" s="38" t="str">
        <f t="shared" si="9"/>
        <v>&lt;0.0</v>
      </c>
      <c r="T25" s="38" t="e">
        <f t="shared" si="6"/>
        <v>#DIV/0!</v>
      </c>
    </row>
    <row r="26" spans="1:20" ht="15.6" hidden="1" x14ac:dyDescent="0.3">
      <c r="A26" s="9">
        <f t="shared" si="7"/>
        <v>22</v>
      </c>
      <c r="B26" s="9"/>
      <c r="C26" s="9"/>
      <c r="D26" s="9"/>
      <c r="E26" s="21">
        <f>[23]список!E30</f>
        <v>100</v>
      </c>
      <c r="F26" s="22">
        <f>[24]список!E30</f>
        <v>100</v>
      </c>
      <c r="R26" s="38" t="str">
        <f t="shared" si="8"/>
        <v>&gt;0.0</v>
      </c>
      <c r="S26" s="38" t="str">
        <f t="shared" si="9"/>
        <v>&lt;0.0</v>
      </c>
      <c r="T26" s="38" t="e">
        <f t="shared" si="6"/>
        <v>#DIV/0!</v>
      </c>
    </row>
    <row r="27" spans="1:20" ht="15.6" hidden="1" x14ac:dyDescent="0.3">
      <c r="A27" s="9">
        <f t="shared" si="7"/>
        <v>23</v>
      </c>
      <c r="B27" s="9"/>
      <c r="C27" s="9"/>
      <c r="D27" s="9"/>
      <c r="E27" s="21">
        <f>[23]список!E31</f>
        <v>100</v>
      </c>
      <c r="F27" s="22">
        <f>[24]список!E31</f>
        <v>100</v>
      </c>
      <c r="R27" s="38" t="str">
        <f t="shared" si="8"/>
        <v>&gt;0.0</v>
      </c>
      <c r="S27" s="38" t="str">
        <f t="shared" si="9"/>
        <v>&lt;0.0</v>
      </c>
      <c r="T27" s="38" t="e">
        <f t="shared" si="6"/>
        <v>#DIV/0!</v>
      </c>
    </row>
    <row r="28" spans="1:20" ht="15.6" hidden="1" x14ac:dyDescent="0.3">
      <c r="A28" s="9">
        <f t="shared" si="7"/>
        <v>24</v>
      </c>
      <c r="B28" s="9"/>
      <c r="C28" s="9"/>
      <c r="D28" s="9"/>
      <c r="E28" s="21">
        <f>[23]список!E32</f>
        <v>100</v>
      </c>
      <c r="F28" s="22">
        <f>[24]список!E32</f>
        <v>100</v>
      </c>
      <c r="R28" s="38" t="str">
        <f t="shared" si="8"/>
        <v>&gt;0.0</v>
      </c>
      <c r="S28" s="38" t="str">
        <f t="shared" si="9"/>
        <v>&lt;0.0</v>
      </c>
      <c r="T28" s="38" t="e">
        <f t="shared" si="6"/>
        <v>#DIV/0!</v>
      </c>
    </row>
    <row r="29" spans="1:20" ht="15.6" hidden="1" x14ac:dyDescent="0.3">
      <c r="A29" s="9">
        <f t="shared" si="7"/>
        <v>25</v>
      </c>
      <c r="B29" s="9"/>
      <c r="C29" s="9"/>
      <c r="D29" s="9"/>
      <c r="E29" s="21">
        <f>[23]список!E33</f>
        <v>100</v>
      </c>
      <c r="F29" s="22">
        <f>[24]список!E33</f>
        <v>100</v>
      </c>
      <c r="R29" s="38" t="str">
        <f t="shared" si="8"/>
        <v>&gt;0.0</v>
      </c>
      <c r="S29" s="38" t="str">
        <f t="shared" si="9"/>
        <v>&lt;0.0</v>
      </c>
      <c r="T29" s="38" t="e">
        <f t="shared" si="6"/>
        <v>#DIV/0!</v>
      </c>
    </row>
    <row r="30" spans="1:20" ht="15.6" hidden="1" x14ac:dyDescent="0.3">
      <c r="A30" s="9">
        <f t="shared" si="7"/>
        <v>26</v>
      </c>
      <c r="B30" s="9"/>
      <c r="C30" s="9"/>
      <c r="D30" s="9"/>
      <c r="E30" s="21">
        <f>[23]список!E34</f>
        <v>100</v>
      </c>
      <c r="F30" s="22">
        <f>[24]список!E34</f>
        <v>100</v>
      </c>
      <c r="R30" s="38" t="str">
        <f t="shared" si="8"/>
        <v>&gt;0.0</v>
      </c>
      <c r="S30" s="38" t="str">
        <f t="shared" si="9"/>
        <v>&lt;0.0</v>
      </c>
      <c r="T30" s="38" t="e">
        <f t="shared" si="6"/>
        <v>#DIV/0!</v>
      </c>
    </row>
    <row r="31" spans="1:20" ht="15.6" hidden="1" x14ac:dyDescent="0.3">
      <c r="A31" s="9">
        <f t="shared" si="7"/>
        <v>27</v>
      </c>
      <c r="B31" s="9"/>
      <c r="C31" s="9"/>
      <c r="D31" s="9"/>
      <c r="E31" s="21">
        <f>[23]список!E35</f>
        <v>100</v>
      </c>
      <c r="F31" s="22">
        <f>[24]список!E35</f>
        <v>100</v>
      </c>
      <c r="R31" s="38" t="str">
        <f t="shared" si="8"/>
        <v>&gt;0.0</v>
      </c>
      <c r="S31" s="38" t="str">
        <f t="shared" si="9"/>
        <v>&lt;0.0</v>
      </c>
      <c r="T31" s="38" t="e">
        <f t="shared" si="6"/>
        <v>#DIV/0!</v>
      </c>
    </row>
    <row r="32" spans="1:20" ht="15.6" hidden="1" x14ac:dyDescent="0.3">
      <c r="A32" s="9">
        <f t="shared" si="7"/>
        <v>28</v>
      </c>
      <c r="B32" s="9"/>
      <c r="C32" s="9"/>
      <c r="D32" s="9"/>
      <c r="E32" s="21">
        <f>[23]список!E36</f>
        <v>100</v>
      </c>
      <c r="F32" s="22">
        <f>[24]список!E36</f>
        <v>100</v>
      </c>
      <c r="R32" s="38" t="str">
        <f t="shared" si="8"/>
        <v>&gt;0.0</v>
      </c>
      <c r="S32" s="38" t="str">
        <f t="shared" si="9"/>
        <v>&lt;0.0</v>
      </c>
      <c r="T32" s="38" t="e">
        <f t="shared" si="6"/>
        <v>#DIV/0!</v>
      </c>
    </row>
    <row r="33" spans="1:20" ht="15.6" hidden="1" x14ac:dyDescent="0.3">
      <c r="A33" s="9">
        <f t="shared" si="7"/>
        <v>29</v>
      </c>
      <c r="B33" s="9"/>
      <c r="C33" s="9"/>
      <c r="D33" s="9"/>
      <c r="E33" s="21">
        <f>[23]список!E37</f>
        <v>100</v>
      </c>
      <c r="F33" s="22">
        <f>[24]список!E37</f>
        <v>100</v>
      </c>
      <c r="R33" s="38" t="str">
        <f t="shared" si="8"/>
        <v>&gt;0.0</v>
      </c>
      <c r="S33" s="38" t="str">
        <f t="shared" si="9"/>
        <v>&lt;0.0</v>
      </c>
      <c r="T33" s="38" t="e">
        <f t="shared" si="6"/>
        <v>#DIV/0!</v>
      </c>
    </row>
    <row r="34" spans="1:20" ht="15.6" hidden="1" x14ac:dyDescent="0.3">
      <c r="A34" s="9">
        <f t="shared" si="7"/>
        <v>30</v>
      </c>
      <c r="B34" s="9"/>
      <c r="C34" s="9"/>
      <c r="D34" s="9"/>
      <c r="E34" s="21">
        <f>[23]список!E38</f>
        <v>100</v>
      </c>
      <c r="F34" s="22">
        <f>[24]список!E38</f>
        <v>100</v>
      </c>
      <c r="R34" s="38" t="str">
        <f t="shared" si="8"/>
        <v>&gt;0.0</v>
      </c>
      <c r="S34" s="38" t="str">
        <f t="shared" si="9"/>
        <v>&lt;0.0</v>
      </c>
      <c r="T34" s="38" t="e">
        <f t="shared" si="6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2"/>
  <sheetViews>
    <sheetView topLeftCell="C1" workbookViewId="0">
      <selection activeCell="AM5" sqref="AM5"/>
    </sheetView>
  </sheetViews>
  <sheetFormatPr defaultRowHeight="15" x14ac:dyDescent="0.3"/>
  <cols>
    <col min="1" max="1" width="15.109375" customWidth="1"/>
    <col min="3" max="3" width="6.6640625" style="6" customWidth="1"/>
    <col min="4" max="4" width="6.33203125" style="3" customWidth="1"/>
    <col min="5" max="5" width="5.109375" style="3" customWidth="1"/>
    <col min="6" max="6" width="4.33203125" customWidth="1"/>
    <col min="7" max="29" width="4.33203125" bestFit="1" customWidth="1"/>
    <col min="30" max="35" width="4.33203125" customWidth="1"/>
    <col min="37" max="37" width="6.6640625" customWidth="1"/>
    <col min="38" max="38" width="7" customWidth="1"/>
    <col min="39" max="39" width="5.6640625" customWidth="1"/>
  </cols>
  <sheetData>
    <row r="1" spans="1:39" ht="90.6" customHeight="1" x14ac:dyDescent="0.3">
      <c r="A1" s="4" t="s">
        <v>4</v>
      </c>
      <c r="B1" s="5" t="s">
        <v>5</v>
      </c>
      <c r="D1" s="1" t="s">
        <v>6</v>
      </c>
      <c r="E1" s="1" t="s">
        <v>7</v>
      </c>
      <c r="F1" s="10">
        <v>1</v>
      </c>
      <c r="G1" s="10">
        <f>F1+1</f>
        <v>2</v>
      </c>
      <c r="H1" s="10">
        <f t="shared" ref="H1:AC1" si="0">G1+1</f>
        <v>3</v>
      </c>
      <c r="I1" s="10">
        <f t="shared" si="0"/>
        <v>4</v>
      </c>
      <c r="J1" s="10">
        <f t="shared" si="0"/>
        <v>5</v>
      </c>
      <c r="K1" s="10">
        <f t="shared" si="0"/>
        <v>6</v>
      </c>
      <c r="L1" s="10">
        <f t="shared" si="0"/>
        <v>7</v>
      </c>
      <c r="M1" s="10">
        <f t="shared" si="0"/>
        <v>8</v>
      </c>
      <c r="N1" s="10">
        <f t="shared" si="0"/>
        <v>9</v>
      </c>
      <c r="O1" s="10">
        <f t="shared" si="0"/>
        <v>10</v>
      </c>
      <c r="P1" s="10">
        <f t="shared" si="0"/>
        <v>11</v>
      </c>
      <c r="Q1" s="10">
        <f t="shared" si="0"/>
        <v>12</v>
      </c>
      <c r="R1" s="10">
        <f t="shared" si="0"/>
        <v>13</v>
      </c>
      <c r="S1" s="10">
        <f t="shared" si="0"/>
        <v>14</v>
      </c>
      <c r="T1" s="10">
        <f t="shared" si="0"/>
        <v>15</v>
      </c>
      <c r="U1" s="10">
        <f t="shared" si="0"/>
        <v>16</v>
      </c>
      <c r="V1" s="10">
        <f t="shared" si="0"/>
        <v>17</v>
      </c>
      <c r="W1" s="10">
        <f t="shared" si="0"/>
        <v>18</v>
      </c>
      <c r="X1" s="10">
        <f t="shared" si="0"/>
        <v>19</v>
      </c>
      <c r="Y1" s="10">
        <f t="shared" si="0"/>
        <v>20</v>
      </c>
      <c r="Z1" s="10">
        <f t="shared" si="0"/>
        <v>21</v>
      </c>
      <c r="AA1" s="10">
        <f t="shared" si="0"/>
        <v>22</v>
      </c>
      <c r="AB1" s="10">
        <f t="shared" si="0"/>
        <v>23</v>
      </c>
      <c r="AC1" s="10">
        <f t="shared" si="0"/>
        <v>24</v>
      </c>
      <c r="AD1" s="10">
        <f t="shared" ref="AD1:AI1" si="1">AC1+1</f>
        <v>25</v>
      </c>
      <c r="AE1" s="10">
        <f t="shared" si="1"/>
        <v>26</v>
      </c>
      <c r="AF1" s="10">
        <f t="shared" si="1"/>
        <v>27</v>
      </c>
      <c r="AG1" s="10">
        <f t="shared" si="1"/>
        <v>28</v>
      </c>
      <c r="AH1" s="10">
        <f t="shared" si="1"/>
        <v>29</v>
      </c>
      <c r="AI1" s="10">
        <f t="shared" si="1"/>
        <v>30</v>
      </c>
      <c r="AK1" s="1" t="s">
        <v>11</v>
      </c>
      <c r="AM1" s="1" t="s">
        <v>12</v>
      </c>
    </row>
    <row r="2" spans="1:39" ht="15.6" x14ac:dyDescent="0.3">
      <c r="A2" s="4" t="s">
        <v>1</v>
      </c>
      <c r="B2" s="7">
        <v>1</v>
      </c>
      <c r="D2" s="2">
        <v>1</v>
      </c>
      <c r="E2" s="2">
        <v>4</v>
      </c>
      <c r="F2" s="8" t="e">
        <f>IF(#REF!=оценка!$A$2,1,IF(#REF!=оценка!$A$4,0,0.5))*$E2</f>
        <v>#REF!</v>
      </c>
      <c r="G2" s="8" t="e">
        <f>IF(#REF!=оценка!$A$2,1,IF(#REF!=оценка!$A$4,0,0.5))*$E2</f>
        <v>#REF!</v>
      </c>
      <c r="H2" s="8" t="e">
        <f>IF(#REF!=оценка!$A$2,1,IF(#REF!=оценка!$A$4,0,0.5))*$E2</f>
        <v>#REF!</v>
      </c>
      <c r="I2" s="8" t="e">
        <f>IF(#REF!=оценка!$A$2,1,IF(#REF!=оценка!$A$4,0,0.5))*$E2</f>
        <v>#REF!</v>
      </c>
      <c r="J2" s="8" t="e">
        <f>IF(#REF!=оценка!$A$2,1,IF(#REF!=оценка!$A$4,0,0.5))*$E2</f>
        <v>#REF!</v>
      </c>
      <c r="K2" s="8" t="e">
        <f>IF(#REF!=оценка!$A$2,1,IF(#REF!=оценка!$A$4,0,0.5))*$E2</f>
        <v>#REF!</v>
      </c>
      <c r="L2" s="8" t="e">
        <f>IF(#REF!=оценка!$A$2,1,IF(#REF!=оценка!$A$4,0,0.5))*$E2</f>
        <v>#REF!</v>
      </c>
      <c r="M2" s="8" t="e">
        <f>IF(#REF!=оценка!$A$2,1,IF(#REF!=оценка!$A$4,0,0.5))*$E2</f>
        <v>#REF!</v>
      </c>
      <c r="N2" s="8" t="e">
        <f>IF(#REF!=оценка!$A$2,1,IF(#REF!=оценка!$A$4,0,0.5))*$E2</f>
        <v>#REF!</v>
      </c>
      <c r="O2" s="8" t="e">
        <f>IF(#REF!=оценка!$A$2,1,IF(#REF!=оценка!$A$4,0,0.5))*$E2</f>
        <v>#REF!</v>
      </c>
      <c r="P2" s="8" t="e">
        <f>IF(#REF!=оценка!$A$2,1,IF(#REF!=оценка!$A$4,0,0.5))*$E2</f>
        <v>#REF!</v>
      </c>
      <c r="Q2" s="8" t="e">
        <f>IF(#REF!=оценка!$A$2,1,IF(#REF!=оценка!$A$4,0,0.5))*$E2</f>
        <v>#REF!</v>
      </c>
      <c r="R2" s="8" t="e">
        <f>IF(#REF!=оценка!$A$2,1,IF(#REF!=оценка!$A$4,0,0.5))*$E2</f>
        <v>#REF!</v>
      </c>
      <c r="S2" s="8" t="e">
        <f>IF(#REF!=оценка!$A$2,1,IF(#REF!=оценка!$A$4,0,0.5))*$E2</f>
        <v>#REF!</v>
      </c>
      <c r="T2" s="8" t="e">
        <f>IF(#REF!=оценка!$A$2,1,IF(#REF!=оценка!$A$4,0,0.5))*$E2</f>
        <v>#REF!</v>
      </c>
      <c r="U2" s="8" t="e">
        <f>IF(#REF!=оценка!$A$2,1,IF(#REF!=оценка!$A$4,0,0.5))*$E2</f>
        <v>#REF!</v>
      </c>
      <c r="V2" s="8" t="e">
        <f>IF(#REF!=оценка!$A$2,1,IF(#REF!=оценка!$A$4,0,0.5))*$E2</f>
        <v>#REF!</v>
      </c>
      <c r="W2" s="8" t="e">
        <f>IF(#REF!=оценка!$A$2,1,IF(#REF!=оценка!$A$4,0,0.5))*$E2</f>
        <v>#REF!</v>
      </c>
      <c r="X2" s="8" t="e">
        <f>IF(#REF!=оценка!$A$2,1,IF(#REF!=оценка!$A$4,0,0.5))*$E2</f>
        <v>#REF!</v>
      </c>
      <c r="Y2" s="8" t="e">
        <f>IF(#REF!=оценка!$A$2,1,IF(#REF!=оценка!$A$4,0,0.5))*$E2</f>
        <v>#REF!</v>
      </c>
      <c r="Z2" s="8" t="e">
        <f>IF(#REF!=оценка!$A$2,1,IF(#REF!=оценка!$A$4,0,0.5))*$E2</f>
        <v>#REF!</v>
      </c>
      <c r="AA2" s="8" t="e">
        <f>IF(#REF!=оценка!$A$2,1,IF(#REF!=оценка!$A$4,0,0.5))*$E2</f>
        <v>#REF!</v>
      </c>
      <c r="AB2" s="8" t="e">
        <f>IF(#REF!=оценка!$A$2,1,IF(#REF!=оценка!$A$4,0,0.5))*$E2</f>
        <v>#REF!</v>
      </c>
      <c r="AC2" s="8" t="e">
        <f>IF(#REF!=оценка!$A$2,1,IF(#REF!=оценка!$A$4,0,0.5))*$E2</f>
        <v>#REF!</v>
      </c>
      <c r="AD2" s="8" t="e">
        <f>IF(#REF!=оценка!$A$2,1,IF(#REF!=оценка!$A$4,0,0.5))*$E2</f>
        <v>#REF!</v>
      </c>
      <c r="AE2" s="8" t="e">
        <f>IF(#REF!=оценка!$A$2,1,IF(#REF!=оценка!$A$4,0,0.5))*$E2</f>
        <v>#REF!</v>
      </c>
      <c r="AF2" s="8" t="e">
        <f>IF(#REF!=оценка!$A$2,1,IF(#REF!=оценка!$A$4,0,0.5))*$E2</f>
        <v>#REF!</v>
      </c>
      <c r="AG2" s="8" t="e">
        <f>IF(#REF!=оценка!$A$2,1,IF(#REF!=оценка!$A$4,0,0.5))*$E2</f>
        <v>#REF!</v>
      </c>
      <c r="AH2" s="8" t="e">
        <f>IF(#REF!=оценка!$A$2,1,IF(#REF!=оценка!$A$4,0,0.5))*$E2</f>
        <v>#REF!</v>
      </c>
      <c r="AI2" s="8" t="e">
        <f>IF(#REF!=оценка!$A$2,1,IF(#REF!=оценка!$A$4,0,0.5))*$E2</f>
        <v>#REF!</v>
      </c>
      <c r="AK2" s="2">
        <v>1</v>
      </c>
      <c r="AL2" s="2" t="e">
        <f>#REF!</f>
        <v>#REF!</v>
      </c>
      <c r="AM2" s="2" t="e">
        <f>F32</f>
        <v>#REF!</v>
      </c>
    </row>
    <row r="3" spans="1:39" ht="15.6" x14ac:dyDescent="0.3">
      <c r="A3" s="4" t="s">
        <v>2</v>
      </c>
      <c r="B3" s="7">
        <v>0.5</v>
      </c>
      <c r="D3" s="2">
        <f>D2+1</f>
        <v>2</v>
      </c>
      <c r="E3" s="2">
        <v>4</v>
      </c>
      <c r="F3" s="8" t="e">
        <f>IF(#REF!=оценка!$A$2,1,IF(#REF!=оценка!$A$4,0,0.5))*$E3</f>
        <v>#REF!</v>
      </c>
      <c r="G3" s="8" t="e">
        <f>IF(#REF!=оценка!$A$2,1,IF(#REF!=оценка!$A$4,0,0.5))*$E3</f>
        <v>#REF!</v>
      </c>
      <c r="H3" s="8" t="e">
        <f>IF(#REF!=оценка!$A$2,1,IF(#REF!=оценка!$A$4,0,0.5))*$E3</f>
        <v>#REF!</v>
      </c>
      <c r="I3" s="8" t="e">
        <f>IF(#REF!=оценка!$A$2,1,IF(#REF!=оценка!$A$4,0,0.5))*$E3</f>
        <v>#REF!</v>
      </c>
      <c r="J3" s="8" t="e">
        <f>IF(#REF!=оценка!$A$2,1,IF(#REF!=оценка!$A$4,0,0.5))*$E3</f>
        <v>#REF!</v>
      </c>
      <c r="K3" s="8" t="e">
        <f>IF(#REF!=оценка!$A$2,1,IF(#REF!=оценка!$A$4,0,0.5))*$E3</f>
        <v>#REF!</v>
      </c>
      <c r="L3" s="8" t="e">
        <f>IF(#REF!=оценка!$A$2,1,IF(#REF!=оценка!$A$4,0,0.5))*$E3</f>
        <v>#REF!</v>
      </c>
      <c r="M3" s="8" t="e">
        <f>IF(#REF!=оценка!$A$2,1,IF(#REF!=оценка!$A$4,0,0.5))*$E3</f>
        <v>#REF!</v>
      </c>
      <c r="N3" s="8" t="e">
        <f>IF(#REF!=оценка!$A$2,1,IF(#REF!=оценка!$A$4,0,0.5))*$E3</f>
        <v>#REF!</v>
      </c>
      <c r="O3" s="8" t="e">
        <f>IF(#REF!=оценка!$A$2,1,IF(#REF!=оценка!$A$4,0,0.5))*$E3</f>
        <v>#REF!</v>
      </c>
      <c r="P3" s="8" t="e">
        <f>IF(#REF!=оценка!$A$2,1,IF(#REF!=оценка!$A$4,0,0.5))*$E3</f>
        <v>#REF!</v>
      </c>
      <c r="Q3" s="8" t="e">
        <f>IF(#REF!=оценка!$A$2,1,IF(#REF!=оценка!$A$4,0,0.5))*$E3</f>
        <v>#REF!</v>
      </c>
      <c r="R3" s="8" t="e">
        <f>IF(#REF!=оценка!$A$2,1,IF(#REF!=оценка!$A$4,0,0.5))*$E3</f>
        <v>#REF!</v>
      </c>
      <c r="S3" s="8" t="e">
        <f>IF(#REF!=оценка!$A$2,1,IF(#REF!=оценка!$A$4,0,0.5))*$E3</f>
        <v>#REF!</v>
      </c>
      <c r="T3" s="8" t="e">
        <f>IF(#REF!=оценка!$A$2,1,IF(#REF!=оценка!$A$4,0,0.5))*$E3</f>
        <v>#REF!</v>
      </c>
      <c r="U3" s="8" t="e">
        <f>IF(#REF!=оценка!$A$2,1,IF(#REF!=оценка!$A$4,0,0.5))*$E3</f>
        <v>#REF!</v>
      </c>
      <c r="V3" s="8" t="e">
        <f>IF(#REF!=оценка!$A$2,1,IF(#REF!=оценка!$A$4,0,0.5))*$E3</f>
        <v>#REF!</v>
      </c>
      <c r="W3" s="8" t="e">
        <f>IF(#REF!=оценка!$A$2,1,IF(#REF!=оценка!$A$4,0,0.5))*$E3</f>
        <v>#REF!</v>
      </c>
      <c r="X3" s="8" t="e">
        <f>IF(#REF!=оценка!$A$2,1,IF(#REF!=оценка!$A$4,0,0.5))*$E3</f>
        <v>#REF!</v>
      </c>
      <c r="Y3" s="8" t="e">
        <f>IF(#REF!=оценка!$A$2,1,IF(#REF!=оценка!$A$4,0,0.5))*$E3</f>
        <v>#REF!</v>
      </c>
      <c r="Z3" s="8" t="e">
        <f>IF(#REF!=оценка!$A$2,1,IF(#REF!=оценка!$A$4,0,0.5))*$E3</f>
        <v>#REF!</v>
      </c>
      <c r="AA3" s="8" t="e">
        <f>IF(#REF!=оценка!$A$2,1,IF(#REF!=оценка!$A$4,0,0.5))*$E3</f>
        <v>#REF!</v>
      </c>
      <c r="AB3" s="8" t="e">
        <f>IF(#REF!=оценка!$A$2,1,IF(#REF!=оценка!$A$4,0,0.5))*$E3</f>
        <v>#REF!</v>
      </c>
      <c r="AC3" s="8" t="e">
        <f>IF(#REF!=оценка!$A$2,1,IF(#REF!=оценка!$A$4,0,0.5))*$E3</f>
        <v>#REF!</v>
      </c>
      <c r="AD3" s="8" t="e">
        <f>IF(#REF!=оценка!$A$2,1,IF(#REF!=оценка!$A$4,0,0.5))*$E3</f>
        <v>#REF!</v>
      </c>
      <c r="AE3" s="8" t="e">
        <f>IF(#REF!=оценка!$A$2,1,IF(#REF!=оценка!$A$4,0,0.5))*$E3</f>
        <v>#REF!</v>
      </c>
      <c r="AF3" s="8" t="e">
        <f>IF(#REF!=оценка!$A$2,1,IF(#REF!=оценка!$A$4,0,0.5))*$E3</f>
        <v>#REF!</v>
      </c>
      <c r="AG3" s="8" t="e">
        <f>IF(#REF!=оценка!$A$2,1,IF(#REF!=оценка!$A$4,0,0.5))*$E3</f>
        <v>#REF!</v>
      </c>
      <c r="AH3" s="8" t="e">
        <f>IF(#REF!=оценка!$A$2,1,IF(#REF!=оценка!$A$4,0,0.5))*$E3</f>
        <v>#REF!</v>
      </c>
      <c r="AI3" s="8" t="e">
        <f>IF(#REF!=оценка!$A$2,1,IF(#REF!=оценка!$A$4,0,0.5))*$E3</f>
        <v>#REF!</v>
      </c>
      <c r="AK3" s="2">
        <f>AK2+1</f>
        <v>2</v>
      </c>
      <c r="AL3" s="2" t="e">
        <f>#REF!</f>
        <v>#REF!</v>
      </c>
      <c r="AM3" s="2" t="e">
        <f>G32</f>
        <v>#REF!</v>
      </c>
    </row>
    <row r="4" spans="1:39" ht="15.6" x14ac:dyDescent="0.3">
      <c r="A4" s="4" t="s">
        <v>3</v>
      </c>
      <c r="B4" s="7">
        <v>0</v>
      </c>
      <c r="D4" s="2">
        <f>D3+1</f>
        <v>3</v>
      </c>
      <c r="E4" s="2">
        <v>4</v>
      </c>
      <c r="F4" s="8" t="e">
        <f>IF(#REF!=оценка!$A$2,1,IF(#REF!=оценка!$A$4,0,0.5))*$E4</f>
        <v>#REF!</v>
      </c>
      <c r="G4" s="8" t="e">
        <f>IF(#REF!=оценка!$A$2,1,IF(#REF!=оценка!$A$4,0,0.5))*$E4</f>
        <v>#REF!</v>
      </c>
      <c r="H4" s="8" t="e">
        <f>IF(#REF!=оценка!$A$2,1,IF(#REF!=оценка!$A$4,0,0.5))*$E4</f>
        <v>#REF!</v>
      </c>
      <c r="I4" s="8" t="e">
        <f>IF(#REF!=оценка!$A$2,1,IF(#REF!=оценка!$A$4,0,0.5))*$E4</f>
        <v>#REF!</v>
      </c>
      <c r="J4" s="8" t="e">
        <f>IF(#REF!=оценка!$A$2,1,IF(#REF!=оценка!$A$4,0,0.5))*$E4</f>
        <v>#REF!</v>
      </c>
      <c r="K4" s="8" t="e">
        <f>IF(#REF!=оценка!$A$2,1,IF(#REF!=оценка!$A$4,0,0.5))*$E4</f>
        <v>#REF!</v>
      </c>
      <c r="L4" s="8" t="e">
        <f>IF(#REF!=оценка!$A$2,1,IF(#REF!=оценка!$A$4,0,0.5))*$E4</f>
        <v>#REF!</v>
      </c>
      <c r="M4" s="8" t="e">
        <f>IF(#REF!=оценка!$A$2,1,IF(#REF!=оценка!$A$4,0,0.5))*$E4</f>
        <v>#REF!</v>
      </c>
      <c r="N4" s="8" t="e">
        <f>IF(#REF!=оценка!$A$2,1,IF(#REF!=оценка!$A$4,0,0.5))*$E4</f>
        <v>#REF!</v>
      </c>
      <c r="O4" s="8" t="e">
        <f>IF(#REF!=оценка!$A$2,1,IF(#REF!=оценка!$A$4,0,0.5))*$E4</f>
        <v>#REF!</v>
      </c>
      <c r="P4" s="8" t="e">
        <f>IF(#REF!=оценка!$A$2,1,IF(#REF!=оценка!$A$4,0,0.5))*$E4</f>
        <v>#REF!</v>
      </c>
      <c r="Q4" s="8" t="e">
        <f>IF(#REF!=оценка!$A$2,1,IF(#REF!=оценка!$A$4,0,0.5))*$E4</f>
        <v>#REF!</v>
      </c>
      <c r="R4" s="8" t="e">
        <f>IF(#REF!=оценка!$A$2,1,IF(#REF!=оценка!$A$4,0,0.5))*$E4</f>
        <v>#REF!</v>
      </c>
      <c r="S4" s="8" t="e">
        <f>IF(#REF!=оценка!$A$2,1,IF(#REF!=оценка!$A$4,0,0.5))*$E4</f>
        <v>#REF!</v>
      </c>
      <c r="T4" s="8" t="e">
        <f>IF(#REF!=оценка!$A$2,1,IF(#REF!=оценка!$A$4,0,0.5))*$E4</f>
        <v>#REF!</v>
      </c>
      <c r="U4" s="8" t="e">
        <f>IF(#REF!=оценка!$A$2,1,IF(#REF!=оценка!$A$4,0,0.5))*$E4</f>
        <v>#REF!</v>
      </c>
      <c r="V4" s="8" t="e">
        <f>IF(#REF!=оценка!$A$2,1,IF(#REF!=оценка!$A$4,0,0.5))*$E4</f>
        <v>#REF!</v>
      </c>
      <c r="W4" s="8" t="e">
        <f>IF(#REF!=оценка!$A$2,1,IF(#REF!=оценка!$A$4,0,0.5))*$E4</f>
        <v>#REF!</v>
      </c>
      <c r="X4" s="8" t="e">
        <f>IF(#REF!=оценка!$A$2,1,IF(#REF!=оценка!$A$4,0,0.5))*$E4</f>
        <v>#REF!</v>
      </c>
      <c r="Y4" s="8" t="e">
        <f>IF(#REF!=оценка!$A$2,1,IF(#REF!=оценка!$A$4,0,0.5))*$E4</f>
        <v>#REF!</v>
      </c>
      <c r="Z4" s="8" t="e">
        <f>IF(#REF!=оценка!$A$2,1,IF(#REF!=оценка!$A$4,0,0.5))*$E4</f>
        <v>#REF!</v>
      </c>
      <c r="AA4" s="8" t="e">
        <f>IF(#REF!=оценка!$A$2,1,IF(#REF!=оценка!$A$4,0,0.5))*$E4</f>
        <v>#REF!</v>
      </c>
      <c r="AB4" s="8" t="e">
        <f>IF(#REF!=оценка!$A$2,1,IF(#REF!=оценка!$A$4,0,0.5))*$E4</f>
        <v>#REF!</v>
      </c>
      <c r="AC4" s="8" t="e">
        <f>IF(#REF!=оценка!$A$2,1,IF(#REF!=оценка!$A$4,0,0.5))*$E4</f>
        <v>#REF!</v>
      </c>
      <c r="AD4" s="8" t="e">
        <f>IF(#REF!=оценка!$A$2,1,IF(#REF!=оценка!$A$4,0,0.5))*$E4</f>
        <v>#REF!</v>
      </c>
      <c r="AE4" s="8" t="e">
        <f>IF(#REF!=оценка!$A$2,1,IF(#REF!=оценка!$A$4,0,0.5))*$E4</f>
        <v>#REF!</v>
      </c>
      <c r="AF4" s="8" t="e">
        <f>IF(#REF!=оценка!$A$2,1,IF(#REF!=оценка!$A$4,0,0.5))*$E4</f>
        <v>#REF!</v>
      </c>
      <c r="AG4" s="8" t="e">
        <f>IF(#REF!=оценка!$A$2,1,IF(#REF!=оценка!$A$4,0,0.5))*$E4</f>
        <v>#REF!</v>
      </c>
      <c r="AH4" s="8" t="e">
        <f>IF(#REF!=оценка!$A$2,1,IF(#REF!=оценка!$A$4,0,0.5))*$E4</f>
        <v>#REF!</v>
      </c>
      <c r="AI4" s="8" t="e">
        <f>IF(#REF!=оценка!$A$2,1,IF(#REF!=оценка!$A$4,0,0.5))*$E4</f>
        <v>#REF!</v>
      </c>
      <c r="AK4" s="2">
        <f>AK3+1</f>
        <v>3</v>
      </c>
      <c r="AL4" s="2" t="e">
        <f>#REF!</f>
        <v>#REF!</v>
      </c>
      <c r="AM4" s="2" t="e">
        <f>H32</f>
        <v>#REF!</v>
      </c>
    </row>
    <row r="5" spans="1:39" x14ac:dyDescent="0.3">
      <c r="D5" s="2">
        <f t="shared" ref="D5:D31" si="2">D4+1</f>
        <v>4</v>
      </c>
      <c r="E5" s="2">
        <v>4</v>
      </c>
      <c r="F5" s="8" t="e">
        <f>IF(#REF!=оценка!$A$2,1,IF(#REF!=оценка!$A$4,0,0.5))*$E5</f>
        <v>#REF!</v>
      </c>
      <c r="G5" s="8" t="e">
        <f>IF(#REF!=оценка!$A$2,1,IF(#REF!=оценка!$A$4,0,0.5))*$E5</f>
        <v>#REF!</v>
      </c>
      <c r="H5" s="8" t="e">
        <f>IF(#REF!=оценка!$A$2,1,IF(#REF!=оценка!$A$4,0,0.5))*$E5</f>
        <v>#REF!</v>
      </c>
      <c r="I5" s="8" t="e">
        <f>IF(#REF!=оценка!$A$2,1,IF(#REF!=оценка!$A$4,0,0.5))*$E5</f>
        <v>#REF!</v>
      </c>
      <c r="J5" s="8" t="e">
        <f>IF(#REF!=оценка!$A$2,1,IF(#REF!=оценка!$A$4,0,0.5))*$E5</f>
        <v>#REF!</v>
      </c>
      <c r="K5" s="8" t="e">
        <f>IF(#REF!=оценка!$A$2,1,IF(#REF!=оценка!$A$4,0,0.5))*$E5</f>
        <v>#REF!</v>
      </c>
      <c r="L5" s="8" t="e">
        <f>IF(#REF!=оценка!$A$2,1,IF(#REF!=оценка!$A$4,0,0.5))*$E5</f>
        <v>#REF!</v>
      </c>
      <c r="M5" s="8" t="e">
        <f>IF(#REF!=оценка!$A$2,1,IF(#REF!=оценка!$A$4,0,0.5))*$E5</f>
        <v>#REF!</v>
      </c>
      <c r="N5" s="8" t="e">
        <f>IF(#REF!=оценка!$A$2,1,IF(#REF!=оценка!$A$4,0,0.5))*$E5</f>
        <v>#REF!</v>
      </c>
      <c r="O5" s="8" t="e">
        <f>IF(#REF!=оценка!$A$2,1,IF(#REF!=оценка!$A$4,0,0.5))*$E5</f>
        <v>#REF!</v>
      </c>
      <c r="P5" s="8" t="e">
        <f>IF(#REF!=оценка!$A$2,1,IF(#REF!=оценка!$A$4,0,0.5))*$E5</f>
        <v>#REF!</v>
      </c>
      <c r="Q5" s="8" t="e">
        <f>IF(#REF!=оценка!$A$2,1,IF(#REF!=оценка!$A$4,0,0.5))*$E5</f>
        <v>#REF!</v>
      </c>
      <c r="R5" s="8" t="e">
        <f>IF(#REF!=оценка!$A$2,1,IF(#REF!=оценка!$A$4,0,0.5))*$E5</f>
        <v>#REF!</v>
      </c>
      <c r="S5" s="8" t="e">
        <f>IF(#REF!=оценка!$A$2,1,IF(#REF!=оценка!$A$4,0,0.5))*$E5</f>
        <v>#REF!</v>
      </c>
      <c r="T5" s="8" t="e">
        <f>IF(#REF!=оценка!$A$2,1,IF(#REF!=оценка!$A$4,0,0.5))*$E5</f>
        <v>#REF!</v>
      </c>
      <c r="U5" s="8" t="e">
        <f>IF(#REF!=оценка!$A$2,1,IF(#REF!=оценка!$A$4,0,0.5))*$E5</f>
        <v>#REF!</v>
      </c>
      <c r="V5" s="8" t="e">
        <f>IF(#REF!=оценка!$A$2,1,IF(#REF!=оценка!$A$4,0,0.5))*$E5</f>
        <v>#REF!</v>
      </c>
      <c r="W5" s="8" t="e">
        <f>IF(#REF!=оценка!$A$2,1,IF(#REF!=оценка!$A$4,0,0.5))*$E5</f>
        <v>#REF!</v>
      </c>
      <c r="X5" s="8" t="e">
        <f>IF(#REF!=оценка!$A$2,1,IF(#REF!=оценка!$A$4,0,0.5))*$E5</f>
        <v>#REF!</v>
      </c>
      <c r="Y5" s="8" t="e">
        <f>IF(#REF!=оценка!$A$2,1,IF(#REF!=оценка!$A$4,0,0.5))*$E5</f>
        <v>#REF!</v>
      </c>
      <c r="Z5" s="8" t="e">
        <f>IF(#REF!=оценка!$A$2,1,IF(#REF!=оценка!$A$4,0,0.5))*$E5</f>
        <v>#REF!</v>
      </c>
      <c r="AA5" s="8" t="e">
        <f>IF(#REF!=оценка!$A$2,1,IF(#REF!=оценка!$A$4,0,0.5))*$E5</f>
        <v>#REF!</v>
      </c>
      <c r="AB5" s="8" t="e">
        <f>IF(#REF!=оценка!$A$2,1,IF(#REF!=оценка!$A$4,0,0.5))*$E5</f>
        <v>#REF!</v>
      </c>
      <c r="AC5" s="8" t="e">
        <f>IF(#REF!=оценка!$A$2,1,IF(#REF!=оценка!$A$4,0,0.5))*$E5</f>
        <v>#REF!</v>
      </c>
      <c r="AD5" s="8" t="e">
        <f>IF(#REF!=оценка!$A$2,1,IF(#REF!=оценка!$A$4,0,0.5))*$E5</f>
        <v>#REF!</v>
      </c>
      <c r="AE5" s="8" t="e">
        <f>IF(#REF!=оценка!$A$2,1,IF(#REF!=оценка!$A$4,0,0.5))*$E5</f>
        <v>#REF!</v>
      </c>
      <c r="AF5" s="8" t="e">
        <f>IF(#REF!=оценка!$A$2,1,IF(#REF!=оценка!$A$4,0,0.5))*$E5</f>
        <v>#REF!</v>
      </c>
      <c r="AG5" s="8" t="e">
        <f>IF(#REF!=оценка!$A$2,1,IF(#REF!=оценка!$A$4,0,0.5))*$E5</f>
        <v>#REF!</v>
      </c>
      <c r="AH5" s="8" t="e">
        <f>IF(#REF!=оценка!$A$2,1,IF(#REF!=оценка!$A$4,0,0.5))*$E5</f>
        <v>#REF!</v>
      </c>
      <c r="AI5" s="8" t="e">
        <f>IF(#REF!=оценка!$A$2,1,IF(#REF!=оценка!$A$4,0,0.5))*$E5</f>
        <v>#REF!</v>
      </c>
      <c r="AK5" s="2">
        <f t="shared" ref="AK5:AK31" si="3">AK4+1</f>
        <v>4</v>
      </c>
      <c r="AL5" s="2" t="e">
        <f>#REF!</f>
        <v>#REF!</v>
      </c>
      <c r="AM5" s="2" t="e">
        <f>I32</f>
        <v>#REF!</v>
      </c>
    </row>
    <row r="6" spans="1:39" x14ac:dyDescent="0.3">
      <c r="D6" s="2">
        <f t="shared" si="2"/>
        <v>5</v>
      </c>
      <c r="E6" s="2">
        <v>4</v>
      </c>
      <c r="F6" s="8" t="e">
        <f>IF(#REF!=оценка!$A$2,1,IF(#REF!=оценка!$A$4,0,0.5))*$E6</f>
        <v>#REF!</v>
      </c>
      <c r="G6" s="8" t="e">
        <f>IF(#REF!=оценка!$A$2,1,IF(#REF!=оценка!$A$4,0,0.5))*$E6</f>
        <v>#REF!</v>
      </c>
      <c r="H6" s="8" t="e">
        <f>IF(#REF!=оценка!$A$2,1,IF(#REF!=оценка!$A$4,0,0.5))*$E6</f>
        <v>#REF!</v>
      </c>
      <c r="I6" s="8" t="e">
        <f>IF(#REF!=оценка!$A$2,1,IF(#REF!=оценка!$A$4,0,0.5))*$E6</f>
        <v>#REF!</v>
      </c>
      <c r="J6" s="8" t="e">
        <f>IF(#REF!=оценка!$A$2,1,IF(#REF!=оценка!$A$4,0,0.5))*$E6</f>
        <v>#REF!</v>
      </c>
      <c r="K6" s="8" t="e">
        <f>IF(#REF!=оценка!$A$2,1,IF(#REF!=оценка!$A$4,0,0.5))*$E6</f>
        <v>#REF!</v>
      </c>
      <c r="L6" s="8" t="e">
        <f>IF(#REF!=оценка!$A$2,1,IF(#REF!=оценка!$A$4,0,0.5))*$E6</f>
        <v>#REF!</v>
      </c>
      <c r="M6" s="8" t="e">
        <f>IF(#REF!=оценка!$A$2,1,IF(#REF!=оценка!$A$4,0,0.5))*$E6</f>
        <v>#REF!</v>
      </c>
      <c r="N6" s="8" t="e">
        <f>IF(#REF!=оценка!$A$2,1,IF(#REF!=оценка!$A$4,0,0.5))*$E6</f>
        <v>#REF!</v>
      </c>
      <c r="O6" s="8" t="e">
        <f>IF(#REF!=оценка!$A$2,1,IF(#REF!=оценка!$A$4,0,0.5))*$E6</f>
        <v>#REF!</v>
      </c>
      <c r="P6" s="8" t="e">
        <f>IF(#REF!=оценка!$A$2,1,IF(#REF!=оценка!$A$4,0,0.5))*$E6</f>
        <v>#REF!</v>
      </c>
      <c r="Q6" s="8" t="e">
        <f>IF(#REF!=оценка!$A$2,1,IF(#REF!=оценка!$A$4,0,0.5))*$E6</f>
        <v>#REF!</v>
      </c>
      <c r="R6" s="8" t="e">
        <f>IF(#REF!=оценка!$A$2,1,IF(#REF!=оценка!$A$4,0,0.5))*$E6</f>
        <v>#REF!</v>
      </c>
      <c r="S6" s="8" t="e">
        <f>IF(#REF!=оценка!$A$2,1,IF(#REF!=оценка!$A$4,0,0.5))*$E6</f>
        <v>#REF!</v>
      </c>
      <c r="T6" s="8" t="e">
        <f>IF(#REF!=оценка!$A$2,1,IF(#REF!=оценка!$A$4,0,0.5))*$E6</f>
        <v>#REF!</v>
      </c>
      <c r="U6" s="8" t="e">
        <f>IF(#REF!=оценка!$A$2,1,IF(#REF!=оценка!$A$4,0,0.5))*$E6</f>
        <v>#REF!</v>
      </c>
      <c r="V6" s="8" t="e">
        <f>IF(#REF!=оценка!$A$2,1,IF(#REF!=оценка!$A$4,0,0.5))*$E6</f>
        <v>#REF!</v>
      </c>
      <c r="W6" s="8" t="e">
        <f>IF(#REF!=оценка!$A$2,1,IF(#REF!=оценка!$A$4,0,0.5))*$E6</f>
        <v>#REF!</v>
      </c>
      <c r="X6" s="8" t="e">
        <f>IF(#REF!=оценка!$A$2,1,IF(#REF!=оценка!$A$4,0,0.5))*$E6</f>
        <v>#REF!</v>
      </c>
      <c r="Y6" s="8" t="e">
        <f>IF(#REF!=оценка!$A$2,1,IF(#REF!=оценка!$A$4,0,0.5))*$E6</f>
        <v>#REF!</v>
      </c>
      <c r="Z6" s="8" t="e">
        <f>IF(#REF!=оценка!$A$2,1,IF(#REF!=оценка!$A$4,0,0.5))*$E6</f>
        <v>#REF!</v>
      </c>
      <c r="AA6" s="8" t="e">
        <f>IF(#REF!=оценка!$A$2,1,IF(#REF!=оценка!$A$4,0,0.5))*$E6</f>
        <v>#REF!</v>
      </c>
      <c r="AB6" s="8" t="e">
        <f>IF(#REF!=оценка!$A$2,1,IF(#REF!=оценка!$A$4,0,0.5))*$E6</f>
        <v>#REF!</v>
      </c>
      <c r="AC6" s="8" t="e">
        <f>IF(#REF!=оценка!$A$2,1,IF(#REF!=оценка!$A$4,0,0.5))*$E6</f>
        <v>#REF!</v>
      </c>
      <c r="AD6" s="8" t="e">
        <f>IF(#REF!=оценка!$A$2,1,IF(#REF!=оценка!$A$4,0,0.5))*$E6</f>
        <v>#REF!</v>
      </c>
      <c r="AE6" s="8" t="e">
        <f>IF(#REF!=оценка!$A$2,1,IF(#REF!=оценка!$A$4,0,0.5))*$E6</f>
        <v>#REF!</v>
      </c>
      <c r="AF6" s="8" t="e">
        <f>IF(#REF!=оценка!$A$2,1,IF(#REF!=оценка!$A$4,0,0.5))*$E6</f>
        <v>#REF!</v>
      </c>
      <c r="AG6" s="8" t="e">
        <f>IF(#REF!=оценка!$A$2,1,IF(#REF!=оценка!$A$4,0,0.5))*$E6</f>
        <v>#REF!</v>
      </c>
      <c r="AH6" s="8" t="e">
        <f>IF(#REF!=оценка!$A$2,1,IF(#REF!=оценка!$A$4,0,0.5))*$E6</f>
        <v>#REF!</v>
      </c>
      <c r="AI6" s="8" t="e">
        <f>IF(#REF!=оценка!$A$2,1,IF(#REF!=оценка!$A$4,0,0.5))*$E6</f>
        <v>#REF!</v>
      </c>
      <c r="AK6" s="2">
        <f t="shared" si="3"/>
        <v>5</v>
      </c>
      <c r="AL6" s="2" t="e">
        <f>#REF!</f>
        <v>#REF!</v>
      </c>
      <c r="AM6" s="2" t="e">
        <f>$J$32</f>
        <v>#REF!</v>
      </c>
    </row>
    <row r="7" spans="1:39" x14ac:dyDescent="0.3">
      <c r="D7" s="2">
        <f t="shared" si="2"/>
        <v>6</v>
      </c>
      <c r="E7" s="2">
        <v>4</v>
      </c>
      <c r="F7" s="8" t="e">
        <f>IF(#REF!=оценка!$A$2,1,IF(#REF!=оценка!$A$4,0,0.5))*$E7</f>
        <v>#REF!</v>
      </c>
      <c r="G7" s="8" t="e">
        <f>IF(#REF!=оценка!$A$2,1,IF(#REF!=оценка!$A$4,0,0.5))*$E7</f>
        <v>#REF!</v>
      </c>
      <c r="H7" s="8" t="e">
        <f>IF(#REF!=оценка!$A$2,1,IF(#REF!=оценка!$A$4,0,0.5))*$E7</f>
        <v>#REF!</v>
      </c>
      <c r="I7" s="8" t="e">
        <f>IF(#REF!=оценка!$A$2,1,IF(#REF!=оценка!$A$4,0,0.5))*$E7</f>
        <v>#REF!</v>
      </c>
      <c r="J7" s="8" t="e">
        <f>IF(#REF!=оценка!$A$2,1,IF(#REF!=оценка!$A$4,0,0.5))*$E7</f>
        <v>#REF!</v>
      </c>
      <c r="K7" s="8" t="e">
        <f>IF(#REF!=оценка!$A$2,1,IF(#REF!=оценка!$A$4,0,0.5))*$E7</f>
        <v>#REF!</v>
      </c>
      <c r="L7" s="8" t="e">
        <f>IF(#REF!=оценка!$A$2,1,IF(#REF!=оценка!$A$4,0,0.5))*$E7</f>
        <v>#REF!</v>
      </c>
      <c r="M7" s="8" t="e">
        <f>IF(#REF!=оценка!$A$2,1,IF(#REF!=оценка!$A$4,0,0.5))*$E7</f>
        <v>#REF!</v>
      </c>
      <c r="N7" s="8" t="e">
        <f>IF(#REF!=оценка!$A$2,1,IF(#REF!=оценка!$A$4,0,0.5))*$E7</f>
        <v>#REF!</v>
      </c>
      <c r="O7" s="8" t="e">
        <f>IF(#REF!=оценка!$A$2,1,IF(#REF!=оценка!$A$4,0,0.5))*$E7</f>
        <v>#REF!</v>
      </c>
      <c r="P7" s="8" t="e">
        <f>IF(#REF!=оценка!$A$2,1,IF(#REF!=оценка!$A$4,0,0.5))*$E7</f>
        <v>#REF!</v>
      </c>
      <c r="Q7" s="8" t="e">
        <f>IF(#REF!=оценка!$A$2,1,IF(#REF!=оценка!$A$4,0,0.5))*$E7</f>
        <v>#REF!</v>
      </c>
      <c r="R7" s="8" t="e">
        <f>IF(#REF!=оценка!$A$2,1,IF(#REF!=оценка!$A$4,0,0.5))*$E7</f>
        <v>#REF!</v>
      </c>
      <c r="S7" s="8" t="e">
        <f>IF(#REF!=оценка!$A$2,1,IF(#REF!=оценка!$A$4,0,0.5))*$E7</f>
        <v>#REF!</v>
      </c>
      <c r="T7" s="8" t="e">
        <f>IF(#REF!=оценка!$A$2,1,IF(#REF!=оценка!$A$4,0,0.5))*$E7</f>
        <v>#REF!</v>
      </c>
      <c r="U7" s="8" t="e">
        <f>IF(#REF!=оценка!$A$2,1,IF(#REF!=оценка!$A$4,0,0.5))*$E7</f>
        <v>#REF!</v>
      </c>
      <c r="V7" s="8" t="e">
        <f>IF(#REF!=оценка!$A$2,1,IF(#REF!=оценка!$A$4,0,0.5))*$E7</f>
        <v>#REF!</v>
      </c>
      <c r="W7" s="8" t="e">
        <f>IF(#REF!=оценка!$A$2,1,IF(#REF!=оценка!$A$4,0,0.5))*$E7</f>
        <v>#REF!</v>
      </c>
      <c r="X7" s="8" t="e">
        <f>IF(#REF!=оценка!$A$2,1,IF(#REF!=оценка!$A$4,0,0.5))*$E7</f>
        <v>#REF!</v>
      </c>
      <c r="Y7" s="8" t="e">
        <f>IF(#REF!=оценка!$A$2,1,IF(#REF!=оценка!$A$4,0,0.5))*$E7</f>
        <v>#REF!</v>
      </c>
      <c r="Z7" s="8" t="e">
        <f>IF(#REF!=оценка!$A$2,1,IF(#REF!=оценка!$A$4,0,0.5))*$E7</f>
        <v>#REF!</v>
      </c>
      <c r="AA7" s="8" t="e">
        <f>IF(#REF!=оценка!$A$2,1,IF(#REF!=оценка!$A$4,0,0.5))*$E7</f>
        <v>#REF!</v>
      </c>
      <c r="AB7" s="8" t="e">
        <f>IF(#REF!=оценка!$A$2,1,IF(#REF!=оценка!$A$4,0,0.5))*$E7</f>
        <v>#REF!</v>
      </c>
      <c r="AC7" s="8" t="e">
        <f>IF(#REF!=оценка!$A$2,1,IF(#REF!=оценка!$A$4,0,0.5))*$E7</f>
        <v>#REF!</v>
      </c>
      <c r="AD7" s="8" t="e">
        <f>IF(#REF!=оценка!$A$2,1,IF(#REF!=оценка!$A$4,0,0.5))*$E7</f>
        <v>#REF!</v>
      </c>
      <c r="AE7" s="8" t="e">
        <f>IF(#REF!=оценка!$A$2,1,IF(#REF!=оценка!$A$4,0,0.5))*$E7</f>
        <v>#REF!</v>
      </c>
      <c r="AF7" s="8" t="e">
        <f>IF(#REF!=оценка!$A$2,1,IF(#REF!=оценка!$A$4,0,0.5))*$E7</f>
        <v>#REF!</v>
      </c>
      <c r="AG7" s="8" t="e">
        <f>IF(#REF!=оценка!$A$2,1,IF(#REF!=оценка!$A$4,0,0.5))*$E7</f>
        <v>#REF!</v>
      </c>
      <c r="AH7" s="8" t="e">
        <f>IF(#REF!=оценка!$A$2,1,IF(#REF!=оценка!$A$4,0,0.5))*$E7</f>
        <v>#REF!</v>
      </c>
      <c r="AI7" s="8" t="e">
        <f>IF(#REF!=оценка!$A$2,1,IF(#REF!=оценка!$A$4,0,0.5))*$E7</f>
        <v>#REF!</v>
      </c>
      <c r="AK7" s="2">
        <f t="shared" si="3"/>
        <v>6</v>
      </c>
      <c r="AL7" s="2" t="e">
        <f>#REF!</f>
        <v>#REF!</v>
      </c>
      <c r="AM7" s="2" t="e">
        <f>$K$32</f>
        <v>#REF!</v>
      </c>
    </row>
    <row r="8" spans="1:39" x14ac:dyDescent="0.3">
      <c r="D8" s="2">
        <f t="shared" si="2"/>
        <v>7</v>
      </c>
      <c r="E8" s="2">
        <v>4</v>
      </c>
      <c r="F8" s="8" t="e">
        <f>IF(#REF!=оценка!$A$2,1,IF(#REF!=оценка!$A$4,0,0.5))*$E8</f>
        <v>#REF!</v>
      </c>
      <c r="G8" s="8" t="e">
        <f>IF(#REF!=оценка!$A$2,1,IF(#REF!=оценка!$A$4,0,0.5))*$E8</f>
        <v>#REF!</v>
      </c>
      <c r="H8" s="8" t="e">
        <f>IF(#REF!=оценка!$A$2,1,IF(#REF!=оценка!$A$4,0,0.5))*$E8</f>
        <v>#REF!</v>
      </c>
      <c r="I8" s="8" t="e">
        <f>IF(#REF!=оценка!$A$2,1,IF(#REF!=оценка!$A$4,0,0.5))*$E8</f>
        <v>#REF!</v>
      </c>
      <c r="J8" s="8" t="e">
        <f>IF(#REF!=оценка!$A$2,1,IF(#REF!=оценка!$A$4,0,0.5))*$E8</f>
        <v>#REF!</v>
      </c>
      <c r="K8" s="8" t="e">
        <f>IF(#REF!=оценка!$A$2,1,IF(#REF!=оценка!$A$4,0,0.5))*$E8</f>
        <v>#REF!</v>
      </c>
      <c r="L8" s="8" t="e">
        <f>IF(#REF!=оценка!$A$2,1,IF(#REF!=оценка!$A$4,0,0.5))*$E8</f>
        <v>#REF!</v>
      </c>
      <c r="M8" s="8" t="e">
        <f>IF(#REF!=оценка!$A$2,1,IF(#REF!=оценка!$A$4,0,0.5))*$E8</f>
        <v>#REF!</v>
      </c>
      <c r="N8" s="8" t="e">
        <f>IF(#REF!=оценка!$A$2,1,IF(#REF!=оценка!$A$4,0,0.5))*$E8</f>
        <v>#REF!</v>
      </c>
      <c r="O8" s="8" t="e">
        <f>IF(#REF!=оценка!$A$2,1,IF(#REF!=оценка!$A$4,0,0.5))*$E8</f>
        <v>#REF!</v>
      </c>
      <c r="P8" s="8" t="e">
        <f>IF(#REF!=оценка!$A$2,1,IF(#REF!=оценка!$A$4,0,0.5))*$E8</f>
        <v>#REF!</v>
      </c>
      <c r="Q8" s="8" t="e">
        <f>IF(#REF!=оценка!$A$2,1,IF(#REF!=оценка!$A$4,0,0.5))*$E8</f>
        <v>#REF!</v>
      </c>
      <c r="R8" s="8" t="e">
        <f>IF(#REF!=оценка!$A$2,1,IF(#REF!=оценка!$A$4,0,0.5))*$E8</f>
        <v>#REF!</v>
      </c>
      <c r="S8" s="8" t="e">
        <f>IF(#REF!=оценка!$A$2,1,IF(#REF!=оценка!$A$4,0,0.5))*$E8</f>
        <v>#REF!</v>
      </c>
      <c r="T8" s="8" t="e">
        <f>IF(#REF!=оценка!$A$2,1,IF(#REF!=оценка!$A$4,0,0.5))*$E8</f>
        <v>#REF!</v>
      </c>
      <c r="U8" s="8" t="e">
        <f>IF(#REF!=оценка!$A$2,1,IF(#REF!=оценка!$A$4,0,0.5))*$E8</f>
        <v>#REF!</v>
      </c>
      <c r="V8" s="8" t="e">
        <f>IF(#REF!=оценка!$A$2,1,IF(#REF!=оценка!$A$4,0,0.5))*$E8</f>
        <v>#REF!</v>
      </c>
      <c r="W8" s="8" t="e">
        <f>IF(#REF!=оценка!$A$2,1,IF(#REF!=оценка!$A$4,0,0.5))*$E8</f>
        <v>#REF!</v>
      </c>
      <c r="X8" s="8" t="e">
        <f>IF(#REF!=оценка!$A$2,1,IF(#REF!=оценка!$A$4,0,0.5))*$E8</f>
        <v>#REF!</v>
      </c>
      <c r="Y8" s="8" t="e">
        <f>IF(#REF!=оценка!$A$2,1,IF(#REF!=оценка!$A$4,0,0.5))*$E8</f>
        <v>#REF!</v>
      </c>
      <c r="Z8" s="8" t="e">
        <f>IF(#REF!=оценка!$A$2,1,IF(#REF!=оценка!$A$4,0,0.5))*$E8</f>
        <v>#REF!</v>
      </c>
      <c r="AA8" s="8" t="e">
        <f>IF(#REF!=оценка!$A$2,1,IF(#REF!=оценка!$A$4,0,0.5))*$E8</f>
        <v>#REF!</v>
      </c>
      <c r="AB8" s="8" t="e">
        <f>IF(#REF!=оценка!$A$2,1,IF(#REF!=оценка!$A$4,0,0.5))*$E8</f>
        <v>#REF!</v>
      </c>
      <c r="AC8" s="8" t="e">
        <f>IF(#REF!=оценка!$A$2,1,IF(#REF!=оценка!$A$4,0,0.5))*$E8</f>
        <v>#REF!</v>
      </c>
      <c r="AD8" s="8" t="e">
        <f>IF(#REF!=оценка!$A$2,1,IF(#REF!=оценка!$A$4,0,0.5))*$E8</f>
        <v>#REF!</v>
      </c>
      <c r="AE8" s="8" t="e">
        <f>IF(#REF!=оценка!$A$2,1,IF(#REF!=оценка!$A$4,0,0.5))*$E8</f>
        <v>#REF!</v>
      </c>
      <c r="AF8" s="8" t="e">
        <f>IF(#REF!=оценка!$A$2,1,IF(#REF!=оценка!$A$4,0,0.5))*$E8</f>
        <v>#REF!</v>
      </c>
      <c r="AG8" s="8" t="e">
        <f>IF(#REF!=оценка!$A$2,1,IF(#REF!=оценка!$A$4,0,0.5))*$E8</f>
        <v>#REF!</v>
      </c>
      <c r="AH8" s="8" t="e">
        <f>IF(#REF!=оценка!$A$2,1,IF(#REF!=оценка!$A$4,0,0.5))*$E8</f>
        <v>#REF!</v>
      </c>
      <c r="AI8" s="8" t="e">
        <f>IF(#REF!=оценка!$A$2,1,IF(#REF!=оценка!$A$4,0,0.5))*$E8</f>
        <v>#REF!</v>
      </c>
      <c r="AK8" s="2">
        <f t="shared" si="3"/>
        <v>7</v>
      </c>
      <c r="AL8" s="2" t="e">
        <f>#REF!</f>
        <v>#REF!</v>
      </c>
      <c r="AM8" s="2" t="e">
        <f>$L$32</f>
        <v>#REF!</v>
      </c>
    </row>
    <row r="9" spans="1:39" x14ac:dyDescent="0.3">
      <c r="D9" s="2">
        <f t="shared" si="2"/>
        <v>8</v>
      </c>
      <c r="E9" s="2">
        <v>2</v>
      </c>
      <c r="F9" s="8" t="e">
        <f>IF(#REF!=оценка!$A$2,1,IF(#REF!=оценка!$A$4,0,0.5))*$E9</f>
        <v>#REF!</v>
      </c>
      <c r="G9" s="8" t="e">
        <f>IF(#REF!=оценка!$A$2,1,IF(#REF!=оценка!$A$4,0,0.5))*$E9</f>
        <v>#REF!</v>
      </c>
      <c r="H9" s="8" t="e">
        <f>IF(#REF!=оценка!$A$2,1,IF(#REF!=оценка!$A$4,0,0.5))*$E9</f>
        <v>#REF!</v>
      </c>
      <c r="I9" s="8" t="e">
        <f>IF(#REF!=оценка!$A$2,1,IF(#REF!=оценка!$A$4,0,0.5))*$E9</f>
        <v>#REF!</v>
      </c>
      <c r="J9" s="8" t="e">
        <f>IF(#REF!=оценка!$A$2,1,IF(#REF!=оценка!$A$4,0,0.5))*$E9</f>
        <v>#REF!</v>
      </c>
      <c r="K9" s="8" t="e">
        <f>IF(#REF!=оценка!$A$2,1,IF(#REF!=оценка!$A$4,0,0.5))*$E9</f>
        <v>#REF!</v>
      </c>
      <c r="L9" s="8" t="e">
        <f>IF(#REF!=оценка!$A$2,1,IF(#REF!=оценка!$A$4,0,0.5))*$E9</f>
        <v>#REF!</v>
      </c>
      <c r="M9" s="8" t="e">
        <f>IF(#REF!=оценка!$A$2,1,IF(#REF!=оценка!$A$4,0,0.5))*$E9</f>
        <v>#REF!</v>
      </c>
      <c r="N9" s="8" t="e">
        <f>IF(#REF!=оценка!$A$2,1,IF(#REF!=оценка!$A$4,0,0.5))*$E9</f>
        <v>#REF!</v>
      </c>
      <c r="O9" s="8" t="e">
        <f>IF(#REF!=оценка!$A$2,1,IF(#REF!=оценка!$A$4,0,0.5))*$E9</f>
        <v>#REF!</v>
      </c>
      <c r="P9" s="8" t="e">
        <f>IF(#REF!=оценка!$A$2,1,IF(#REF!=оценка!$A$4,0,0.5))*$E9</f>
        <v>#REF!</v>
      </c>
      <c r="Q9" s="8" t="e">
        <f>IF(#REF!=оценка!$A$2,1,IF(#REF!=оценка!$A$4,0,0.5))*$E9</f>
        <v>#REF!</v>
      </c>
      <c r="R9" s="8" t="e">
        <f>IF(#REF!=оценка!$A$2,1,IF(#REF!=оценка!$A$4,0,0.5))*$E9</f>
        <v>#REF!</v>
      </c>
      <c r="S9" s="8" t="e">
        <f>IF(#REF!=оценка!$A$2,1,IF(#REF!=оценка!$A$4,0,0.5))*$E9</f>
        <v>#REF!</v>
      </c>
      <c r="T9" s="8" t="e">
        <f>IF(#REF!=оценка!$A$2,1,IF(#REF!=оценка!$A$4,0,0.5))*$E9</f>
        <v>#REF!</v>
      </c>
      <c r="U9" s="8" t="e">
        <f>IF(#REF!=оценка!$A$2,1,IF(#REF!=оценка!$A$4,0,0.5))*$E9</f>
        <v>#REF!</v>
      </c>
      <c r="V9" s="8" t="e">
        <f>IF(#REF!=оценка!$A$2,1,IF(#REF!=оценка!$A$4,0,0.5))*$E9</f>
        <v>#REF!</v>
      </c>
      <c r="W9" s="8" t="e">
        <f>IF(#REF!=оценка!$A$2,1,IF(#REF!=оценка!$A$4,0,0.5))*$E9</f>
        <v>#REF!</v>
      </c>
      <c r="X9" s="8" t="e">
        <f>IF(#REF!=оценка!$A$2,1,IF(#REF!=оценка!$A$4,0,0.5))*$E9</f>
        <v>#REF!</v>
      </c>
      <c r="Y9" s="8" t="e">
        <f>IF(#REF!=оценка!$A$2,1,IF(#REF!=оценка!$A$4,0,0.5))*$E9</f>
        <v>#REF!</v>
      </c>
      <c r="Z9" s="8" t="e">
        <f>IF(#REF!=оценка!$A$2,1,IF(#REF!=оценка!$A$4,0,0.5))*$E9</f>
        <v>#REF!</v>
      </c>
      <c r="AA9" s="8" t="e">
        <f>IF(#REF!=оценка!$A$2,1,IF(#REF!=оценка!$A$4,0,0.5))*$E9</f>
        <v>#REF!</v>
      </c>
      <c r="AB9" s="8" t="e">
        <f>IF(#REF!=оценка!$A$2,1,IF(#REF!=оценка!$A$4,0,0.5))*$E9</f>
        <v>#REF!</v>
      </c>
      <c r="AC9" s="8" t="e">
        <f>IF(#REF!=оценка!$A$2,1,IF(#REF!=оценка!$A$4,0,0.5))*$E9</f>
        <v>#REF!</v>
      </c>
      <c r="AD9" s="8" t="e">
        <f>IF(#REF!=оценка!$A$2,1,IF(#REF!=оценка!$A$4,0,0.5))*$E9</f>
        <v>#REF!</v>
      </c>
      <c r="AE9" s="8" t="e">
        <f>IF(#REF!=оценка!$A$2,1,IF(#REF!=оценка!$A$4,0,0.5))*$E9</f>
        <v>#REF!</v>
      </c>
      <c r="AF9" s="8" t="e">
        <f>IF(#REF!=оценка!$A$2,1,IF(#REF!=оценка!$A$4,0,0.5))*$E9</f>
        <v>#REF!</v>
      </c>
      <c r="AG9" s="8" t="e">
        <f>IF(#REF!=оценка!$A$2,1,IF(#REF!=оценка!$A$4,0,0.5))*$E9</f>
        <v>#REF!</v>
      </c>
      <c r="AH9" s="8" t="e">
        <f>IF(#REF!=оценка!$A$2,1,IF(#REF!=оценка!$A$4,0,0.5))*$E9</f>
        <v>#REF!</v>
      </c>
      <c r="AI9" s="8" t="e">
        <f>IF(#REF!=оценка!$A$2,1,IF(#REF!=оценка!$A$4,0,0.5))*$E9</f>
        <v>#REF!</v>
      </c>
      <c r="AK9" s="2">
        <f t="shared" si="3"/>
        <v>8</v>
      </c>
      <c r="AL9" s="2" t="e">
        <f>#REF!</f>
        <v>#REF!</v>
      </c>
      <c r="AM9" s="2" t="e">
        <f>$M$32</f>
        <v>#REF!</v>
      </c>
    </row>
    <row r="10" spans="1:39" x14ac:dyDescent="0.3">
      <c r="D10" s="2">
        <f t="shared" si="2"/>
        <v>9</v>
      </c>
      <c r="E10" s="2">
        <v>4</v>
      </c>
      <c r="F10" s="8" t="e">
        <f>IF(#REF!=оценка!$A$2,1,IF(#REF!=оценка!$A$4,0,0.5))*$E10</f>
        <v>#REF!</v>
      </c>
      <c r="G10" s="8" t="e">
        <f>IF(#REF!=оценка!$A$2,1,IF(#REF!=оценка!$A$4,0,0.5))*$E10</f>
        <v>#REF!</v>
      </c>
      <c r="H10" s="8" t="e">
        <f>IF(#REF!=оценка!$A$2,1,IF(#REF!=оценка!$A$4,0,0.5))*$E10</f>
        <v>#REF!</v>
      </c>
      <c r="I10" s="8" t="e">
        <f>IF(#REF!=оценка!$A$2,1,IF(#REF!=оценка!$A$4,0,0.5))*$E10</f>
        <v>#REF!</v>
      </c>
      <c r="J10" s="8" t="e">
        <f>IF(#REF!=оценка!$A$2,1,IF(#REF!=оценка!$A$4,0,0.5))*$E10</f>
        <v>#REF!</v>
      </c>
      <c r="K10" s="8" t="e">
        <f>IF(#REF!=оценка!$A$2,1,IF(#REF!=оценка!$A$4,0,0.5))*$E10</f>
        <v>#REF!</v>
      </c>
      <c r="L10" s="8" t="e">
        <f>IF(#REF!=оценка!$A$2,1,IF(#REF!=оценка!$A$4,0,0.5))*$E10</f>
        <v>#REF!</v>
      </c>
      <c r="M10" s="8" t="e">
        <f>IF(#REF!=оценка!$A$2,1,IF(#REF!=оценка!$A$4,0,0.5))*$E10</f>
        <v>#REF!</v>
      </c>
      <c r="N10" s="8" t="e">
        <f>IF(#REF!=оценка!$A$2,1,IF(#REF!=оценка!$A$4,0,0.5))*$E10</f>
        <v>#REF!</v>
      </c>
      <c r="O10" s="8" t="e">
        <f>IF(#REF!=оценка!$A$2,1,IF(#REF!=оценка!$A$4,0,0.5))*$E10</f>
        <v>#REF!</v>
      </c>
      <c r="P10" s="8" t="e">
        <f>IF(#REF!=оценка!$A$2,1,IF(#REF!=оценка!$A$4,0,0.5))*$E10</f>
        <v>#REF!</v>
      </c>
      <c r="Q10" s="8" t="e">
        <f>IF(#REF!=оценка!$A$2,1,IF(#REF!=оценка!$A$4,0,0.5))*$E10</f>
        <v>#REF!</v>
      </c>
      <c r="R10" s="8" t="e">
        <f>IF(#REF!=оценка!$A$2,1,IF(#REF!=оценка!$A$4,0,0.5))*$E10</f>
        <v>#REF!</v>
      </c>
      <c r="S10" s="8" t="e">
        <f>IF(#REF!=оценка!$A$2,1,IF(#REF!=оценка!$A$4,0,0.5))*$E10</f>
        <v>#REF!</v>
      </c>
      <c r="T10" s="8" t="e">
        <f>IF(#REF!=оценка!$A$2,1,IF(#REF!=оценка!$A$4,0,0.5))*$E10</f>
        <v>#REF!</v>
      </c>
      <c r="U10" s="8" t="e">
        <f>IF(#REF!=оценка!$A$2,1,IF(#REF!=оценка!$A$4,0,0.5))*$E10</f>
        <v>#REF!</v>
      </c>
      <c r="V10" s="8" t="e">
        <f>IF(#REF!=оценка!$A$2,1,IF(#REF!=оценка!$A$4,0,0.5))*$E10</f>
        <v>#REF!</v>
      </c>
      <c r="W10" s="8" t="e">
        <f>IF(#REF!=оценка!$A$2,1,IF(#REF!=оценка!$A$4,0,0.5))*$E10</f>
        <v>#REF!</v>
      </c>
      <c r="X10" s="8" t="e">
        <f>IF(#REF!=оценка!$A$2,1,IF(#REF!=оценка!$A$4,0,0.5))*$E10</f>
        <v>#REF!</v>
      </c>
      <c r="Y10" s="8" t="e">
        <f>IF(#REF!=оценка!$A$2,1,IF(#REF!=оценка!$A$4,0,0.5))*$E10</f>
        <v>#REF!</v>
      </c>
      <c r="Z10" s="8" t="e">
        <f>IF(#REF!=оценка!$A$2,1,IF(#REF!=оценка!$A$4,0,0.5))*$E10</f>
        <v>#REF!</v>
      </c>
      <c r="AA10" s="8" t="e">
        <f>IF(#REF!=оценка!$A$2,1,IF(#REF!=оценка!$A$4,0,0.5))*$E10</f>
        <v>#REF!</v>
      </c>
      <c r="AB10" s="8" t="e">
        <f>IF(#REF!=оценка!$A$2,1,IF(#REF!=оценка!$A$4,0,0.5))*$E10</f>
        <v>#REF!</v>
      </c>
      <c r="AC10" s="8" t="e">
        <f>IF(#REF!=оценка!$A$2,1,IF(#REF!=оценка!$A$4,0,0.5))*$E10</f>
        <v>#REF!</v>
      </c>
      <c r="AD10" s="8" t="e">
        <f>IF(#REF!=оценка!$A$2,1,IF(#REF!=оценка!$A$4,0,0.5))*$E10</f>
        <v>#REF!</v>
      </c>
      <c r="AE10" s="8" t="e">
        <f>IF(#REF!=оценка!$A$2,1,IF(#REF!=оценка!$A$4,0,0.5))*$E10</f>
        <v>#REF!</v>
      </c>
      <c r="AF10" s="8" t="e">
        <f>IF(#REF!=оценка!$A$2,1,IF(#REF!=оценка!$A$4,0,0.5))*$E10</f>
        <v>#REF!</v>
      </c>
      <c r="AG10" s="8" t="e">
        <f>IF(#REF!=оценка!$A$2,1,IF(#REF!=оценка!$A$4,0,0.5))*$E10</f>
        <v>#REF!</v>
      </c>
      <c r="AH10" s="8" t="e">
        <f>IF(#REF!=оценка!$A$2,1,IF(#REF!=оценка!$A$4,0,0.5))*$E10</f>
        <v>#REF!</v>
      </c>
      <c r="AI10" s="8" t="e">
        <f>IF(#REF!=оценка!$A$2,1,IF(#REF!=оценка!$A$4,0,0.5))*$E10</f>
        <v>#REF!</v>
      </c>
      <c r="AK10" s="2">
        <f t="shared" si="3"/>
        <v>9</v>
      </c>
      <c r="AL10" s="2" t="e">
        <f>#REF!</f>
        <v>#REF!</v>
      </c>
      <c r="AM10" s="2" t="e">
        <f>$N$32</f>
        <v>#REF!</v>
      </c>
    </row>
    <row r="11" spans="1:39" x14ac:dyDescent="0.3">
      <c r="D11" s="2">
        <f t="shared" si="2"/>
        <v>10</v>
      </c>
      <c r="E11" s="2">
        <v>4</v>
      </c>
      <c r="F11" s="8" t="e">
        <f>IF(#REF!=оценка!$A$2,1,IF(#REF!=оценка!$A$4,0,0.5))*$E11</f>
        <v>#REF!</v>
      </c>
      <c r="G11" s="8" t="e">
        <f>IF(#REF!=оценка!$A$2,1,IF(#REF!=оценка!$A$4,0,0.5))*$E11</f>
        <v>#REF!</v>
      </c>
      <c r="H11" s="8" t="e">
        <f>IF(#REF!=оценка!$A$2,1,IF(#REF!=оценка!$A$4,0,0.5))*$E11</f>
        <v>#REF!</v>
      </c>
      <c r="I11" s="8" t="e">
        <f>IF(#REF!=оценка!$A$2,1,IF(#REF!=оценка!$A$4,0,0.5))*$E11</f>
        <v>#REF!</v>
      </c>
      <c r="J11" s="8" t="e">
        <f>IF(#REF!=оценка!$A$2,1,IF(#REF!=оценка!$A$4,0,0.5))*$E11</f>
        <v>#REF!</v>
      </c>
      <c r="K11" s="8" t="e">
        <f>IF(#REF!=оценка!$A$2,1,IF(#REF!=оценка!$A$4,0,0.5))*$E11</f>
        <v>#REF!</v>
      </c>
      <c r="L11" s="8" t="e">
        <f>IF(#REF!=оценка!$A$2,1,IF(#REF!=оценка!$A$4,0,0.5))*$E11</f>
        <v>#REF!</v>
      </c>
      <c r="M11" s="8" t="e">
        <f>IF(#REF!=оценка!$A$2,1,IF(#REF!=оценка!$A$4,0,0.5))*$E11</f>
        <v>#REF!</v>
      </c>
      <c r="N11" s="8" t="e">
        <f>IF(#REF!=оценка!$A$2,1,IF(#REF!=оценка!$A$4,0,0.5))*$E11</f>
        <v>#REF!</v>
      </c>
      <c r="O11" s="8" t="e">
        <f>IF(#REF!=оценка!$A$2,1,IF(#REF!=оценка!$A$4,0,0.5))*$E11</f>
        <v>#REF!</v>
      </c>
      <c r="P11" s="8" t="e">
        <f>IF(#REF!=оценка!$A$2,1,IF(#REF!=оценка!$A$4,0,0.5))*$E11</f>
        <v>#REF!</v>
      </c>
      <c r="Q11" s="8" t="e">
        <f>IF(#REF!=оценка!$A$2,1,IF(#REF!=оценка!$A$4,0,0.5))*$E11</f>
        <v>#REF!</v>
      </c>
      <c r="R11" s="8" t="e">
        <f>IF(#REF!=оценка!$A$2,1,IF(#REF!=оценка!$A$4,0,0.5))*$E11</f>
        <v>#REF!</v>
      </c>
      <c r="S11" s="8" t="e">
        <f>IF(#REF!=оценка!$A$2,1,IF(#REF!=оценка!$A$4,0,0.5))*$E11</f>
        <v>#REF!</v>
      </c>
      <c r="T11" s="8" t="e">
        <f>IF(#REF!=оценка!$A$2,1,IF(#REF!=оценка!$A$4,0,0.5))*$E11</f>
        <v>#REF!</v>
      </c>
      <c r="U11" s="8" t="e">
        <f>IF(#REF!=оценка!$A$2,1,IF(#REF!=оценка!$A$4,0,0.5))*$E11</f>
        <v>#REF!</v>
      </c>
      <c r="V11" s="8" t="e">
        <f>IF(#REF!=оценка!$A$2,1,IF(#REF!=оценка!$A$4,0,0.5))*$E11</f>
        <v>#REF!</v>
      </c>
      <c r="W11" s="8" t="e">
        <f>IF(#REF!=оценка!$A$2,1,IF(#REF!=оценка!$A$4,0,0.5))*$E11</f>
        <v>#REF!</v>
      </c>
      <c r="X11" s="8" t="e">
        <f>IF(#REF!=оценка!$A$2,1,IF(#REF!=оценка!$A$4,0,0.5))*$E11</f>
        <v>#REF!</v>
      </c>
      <c r="Y11" s="8" t="e">
        <f>IF(#REF!=оценка!$A$2,1,IF(#REF!=оценка!$A$4,0,0.5))*$E11</f>
        <v>#REF!</v>
      </c>
      <c r="Z11" s="8" t="e">
        <f>IF(#REF!=оценка!$A$2,1,IF(#REF!=оценка!$A$4,0,0.5))*$E11</f>
        <v>#REF!</v>
      </c>
      <c r="AA11" s="8" t="e">
        <f>IF(#REF!=оценка!$A$2,1,IF(#REF!=оценка!$A$4,0,0.5))*$E11</f>
        <v>#REF!</v>
      </c>
      <c r="AB11" s="8" t="e">
        <f>IF(#REF!=оценка!$A$2,1,IF(#REF!=оценка!$A$4,0,0.5))*$E11</f>
        <v>#REF!</v>
      </c>
      <c r="AC11" s="8" t="e">
        <f>IF(#REF!=оценка!$A$2,1,IF(#REF!=оценка!$A$4,0,0.5))*$E11</f>
        <v>#REF!</v>
      </c>
      <c r="AD11" s="8" t="e">
        <f>IF(#REF!=оценка!$A$2,1,IF(#REF!=оценка!$A$4,0,0.5))*$E11</f>
        <v>#REF!</v>
      </c>
      <c r="AE11" s="8" t="e">
        <f>IF(#REF!=оценка!$A$2,1,IF(#REF!=оценка!$A$4,0,0.5))*$E11</f>
        <v>#REF!</v>
      </c>
      <c r="AF11" s="8" t="e">
        <f>IF(#REF!=оценка!$A$2,1,IF(#REF!=оценка!$A$4,0,0.5))*$E11</f>
        <v>#REF!</v>
      </c>
      <c r="AG11" s="8" t="e">
        <f>IF(#REF!=оценка!$A$2,1,IF(#REF!=оценка!$A$4,0,0.5))*$E11</f>
        <v>#REF!</v>
      </c>
      <c r="AH11" s="8" t="e">
        <f>IF(#REF!=оценка!$A$2,1,IF(#REF!=оценка!$A$4,0,0.5))*$E11</f>
        <v>#REF!</v>
      </c>
      <c r="AI11" s="8" t="e">
        <f>IF(#REF!=оценка!$A$2,1,IF(#REF!=оценка!$A$4,0,0.5))*$E11</f>
        <v>#REF!</v>
      </c>
      <c r="AK11" s="2">
        <f t="shared" si="3"/>
        <v>10</v>
      </c>
      <c r="AL11" s="2" t="e">
        <f>#REF!</f>
        <v>#REF!</v>
      </c>
      <c r="AM11" s="2" t="e">
        <f>$O$32</f>
        <v>#REF!</v>
      </c>
    </row>
    <row r="12" spans="1:39" x14ac:dyDescent="0.3">
      <c r="D12" s="2">
        <f t="shared" si="2"/>
        <v>11</v>
      </c>
      <c r="E12" s="2">
        <v>4</v>
      </c>
      <c r="F12" s="8" t="e">
        <f>IF(#REF!=оценка!$A$2,1,IF(#REF!=оценка!$A$4,0,0.5))*$E12</f>
        <v>#REF!</v>
      </c>
      <c r="G12" s="8" t="e">
        <f>IF(#REF!=оценка!$A$2,1,IF(#REF!=оценка!$A$4,0,0.5))*$E12</f>
        <v>#REF!</v>
      </c>
      <c r="H12" s="8" t="e">
        <f>IF(#REF!=оценка!$A$2,1,IF(#REF!=оценка!$A$4,0,0.5))*$E12</f>
        <v>#REF!</v>
      </c>
      <c r="I12" s="8" t="e">
        <f>IF(#REF!=оценка!$A$2,1,IF(#REF!=оценка!$A$4,0,0.5))*$E12</f>
        <v>#REF!</v>
      </c>
      <c r="J12" s="8" t="e">
        <f>IF(#REF!=оценка!$A$2,1,IF(#REF!=оценка!$A$4,0,0.5))*$E12</f>
        <v>#REF!</v>
      </c>
      <c r="K12" s="8" t="e">
        <f>IF(#REF!=оценка!$A$2,1,IF(#REF!=оценка!$A$4,0,0.5))*$E12</f>
        <v>#REF!</v>
      </c>
      <c r="L12" s="8" t="e">
        <f>IF(#REF!=оценка!$A$2,1,IF(#REF!=оценка!$A$4,0,0.5))*$E12</f>
        <v>#REF!</v>
      </c>
      <c r="M12" s="8" t="e">
        <f>IF(#REF!=оценка!$A$2,1,IF(#REF!=оценка!$A$4,0,0.5))*$E12</f>
        <v>#REF!</v>
      </c>
      <c r="N12" s="8" t="e">
        <f>IF(#REF!=оценка!$A$2,1,IF(#REF!=оценка!$A$4,0,0.5))*$E12</f>
        <v>#REF!</v>
      </c>
      <c r="O12" s="8" t="e">
        <f>IF(#REF!=оценка!$A$2,1,IF(#REF!=оценка!$A$4,0,0.5))*$E12</f>
        <v>#REF!</v>
      </c>
      <c r="P12" s="8" t="e">
        <f>IF(#REF!=оценка!$A$2,1,IF(#REF!=оценка!$A$4,0,0.5))*$E12</f>
        <v>#REF!</v>
      </c>
      <c r="Q12" s="8" t="e">
        <f>IF(#REF!=оценка!$A$2,1,IF(#REF!=оценка!$A$4,0,0.5))*$E12</f>
        <v>#REF!</v>
      </c>
      <c r="R12" s="8" t="e">
        <f>IF(#REF!=оценка!$A$2,1,IF(#REF!=оценка!$A$4,0,0.5))*$E12</f>
        <v>#REF!</v>
      </c>
      <c r="S12" s="8" t="e">
        <f>IF(#REF!=оценка!$A$2,1,IF(#REF!=оценка!$A$4,0,0.5))*$E12</f>
        <v>#REF!</v>
      </c>
      <c r="T12" s="8" t="e">
        <f>IF(#REF!=оценка!$A$2,1,IF(#REF!=оценка!$A$4,0,0.5))*$E12</f>
        <v>#REF!</v>
      </c>
      <c r="U12" s="8" t="e">
        <f>IF(#REF!=оценка!$A$2,1,IF(#REF!=оценка!$A$4,0,0.5))*$E12</f>
        <v>#REF!</v>
      </c>
      <c r="V12" s="8" t="e">
        <f>IF(#REF!=оценка!$A$2,1,IF(#REF!=оценка!$A$4,0,0.5))*$E12</f>
        <v>#REF!</v>
      </c>
      <c r="W12" s="8" t="e">
        <f>IF(#REF!=оценка!$A$2,1,IF(#REF!=оценка!$A$4,0,0.5))*$E12</f>
        <v>#REF!</v>
      </c>
      <c r="X12" s="8" t="e">
        <f>IF(#REF!=оценка!$A$2,1,IF(#REF!=оценка!$A$4,0,0.5))*$E12</f>
        <v>#REF!</v>
      </c>
      <c r="Y12" s="8" t="e">
        <f>IF(#REF!=оценка!$A$2,1,IF(#REF!=оценка!$A$4,0,0.5))*$E12</f>
        <v>#REF!</v>
      </c>
      <c r="Z12" s="8" t="e">
        <f>IF(#REF!=оценка!$A$2,1,IF(#REF!=оценка!$A$4,0,0.5))*$E12</f>
        <v>#REF!</v>
      </c>
      <c r="AA12" s="8" t="e">
        <f>IF(#REF!=оценка!$A$2,1,IF(#REF!=оценка!$A$4,0,0.5))*$E12</f>
        <v>#REF!</v>
      </c>
      <c r="AB12" s="8" t="e">
        <f>IF(#REF!=оценка!$A$2,1,IF(#REF!=оценка!$A$4,0,0.5))*$E12</f>
        <v>#REF!</v>
      </c>
      <c r="AC12" s="8" t="e">
        <f>IF(#REF!=оценка!$A$2,1,IF(#REF!=оценка!$A$4,0,0.5))*$E12</f>
        <v>#REF!</v>
      </c>
      <c r="AD12" s="8" t="e">
        <f>IF(#REF!=оценка!$A$2,1,IF(#REF!=оценка!$A$4,0,0.5))*$E12</f>
        <v>#REF!</v>
      </c>
      <c r="AE12" s="8" t="e">
        <f>IF(#REF!=оценка!$A$2,1,IF(#REF!=оценка!$A$4,0,0.5))*$E12</f>
        <v>#REF!</v>
      </c>
      <c r="AF12" s="8" t="e">
        <f>IF(#REF!=оценка!$A$2,1,IF(#REF!=оценка!$A$4,0,0.5))*$E12</f>
        <v>#REF!</v>
      </c>
      <c r="AG12" s="8" t="e">
        <f>IF(#REF!=оценка!$A$2,1,IF(#REF!=оценка!$A$4,0,0.5))*$E12</f>
        <v>#REF!</v>
      </c>
      <c r="AH12" s="8" t="e">
        <f>IF(#REF!=оценка!$A$2,1,IF(#REF!=оценка!$A$4,0,0.5))*$E12</f>
        <v>#REF!</v>
      </c>
      <c r="AI12" s="8" t="e">
        <f>IF(#REF!=оценка!$A$2,1,IF(#REF!=оценка!$A$4,0,0.5))*$E12</f>
        <v>#REF!</v>
      </c>
      <c r="AK12" s="2">
        <f t="shared" si="3"/>
        <v>11</v>
      </c>
      <c r="AL12" s="2" t="e">
        <f>#REF!</f>
        <v>#REF!</v>
      </c>
      <c r="AM12" s="2" t="e">
        <f>$P$32</f>
        <v>#REF!</v>
      </c>
    </row>
    <row r="13" spans="1:39" x14ac:dyDescent="0.3">
      <c r="D13" s="2">
        <f t="shared" si="2"/>
        <v>12</v>
      </c>
      <c r="E13" s="2">
        <v>2</v>
      </c>
      <c r="F13" s="8" t="e">
        <f>IF(#REF!=оценка!$A$2,1,IF(#REF!=оценка!$A$4,0,0.5))*$E13</f>
        <v>#REF!</v>
      </c>
      <c r="G13" s="8" t="e">
        <f>IF(#REF!=оценка!$A$2,1,IF(#REF!=оценка!$A$4,0,0.5))*$E13</f>
        <v>#REF!</v>
      </c>
      <c r="H13" s="8" t="e">
        <f>IF(#REF!=оценка!$A$2,1,IF(#REF!=оценка!$A$4,0,0.5))*$E13</f>
        <v>#REF!</v>
      </c>
      <c r="I13" s="8" t="e">
        <f>IF(#REF!=оценка!$A$2,1,IF(#REF!=оценка!$A$4,0,0.5))*$E13</f>
        <v>#REF!</v>
      </c>
      <c r="J13" s="8" t="e">
        <f>IF(#REF!=оценка!$A$2,1,IF(#REF!=оценка!$A$4,0,0.5))*$E13</f>
        <v>#REF!</v>
      </c>
      <c r="K13" s="8" t="e">
        <f>IF(#REF!=оценка!$A$2,1,IF(#REF!=оценка!$A$4,0,0.5))*$E13</f>
        <v>#REF!</v>
      </c>
      <c r="L13" s="8" t="e">
        <f>IF(#REF!=оценка!$A$2,1,IF(#REF!=оценка!$A$4,0,0.5))*$E13</f>
        <v>#REF!</v>
      </c>
      <c r="M13" s="8" t="e">
        <f>IF(#REF!=оценка!$A$2,1,IF(#REF!=оценка!$A$4,0,0.5))*$E13</f>
        <v>#REF!</v>
      </c>
      <c r="N13" s="8" t="e">
        <f>IF(#REF!=оценка!$A$2,1,IF(#REF!=оценка!$A$4,0,0.5))*$E13</f>
        <v>#REF!</v>
      </c>
      <c r="O13" s="8" t="e">
        <f>IF(#REF!=оценка!$A$2,1,IF(#REF!=оценка!$A$4,0,0.5))*$E13</f>
        <v>#REF!</v>
      </c>
      <c r="P13" s="8" t="e">
        <f>IF(#REF!=оценка!$A$2,1,IF(#REF!=оценка!$A$4,0,0.5))*$E13</f>
        <v>#REF!</v>
      </c>
      <c r="Q13" s="8" t="e">
        <f>IF(#REF!=оценка!$A$2,1,IF(#REF!=оценка!$A$4,0,0.5))*$E13</f>
        <v>#REF!</v>
      </c>
      <c r="R13" s="8" t="e">
        <f>IF(#REF!=оценка!$A$2,1,IF(#REF!=оценка!$A$4,0,0.5))*$E13</f>
        <v>#REF!</v>
      </c>
      <c r="S13" s="8" t="e">
        <f>IF(#REF!=оценка!$A$2,1,IF(#REF!=оценка!$A$4,0,0.5))*$E13</f>
        <v>#REF!</v>
      </c>
      <c r="T13" s="8" t="e">
        <f>IF(#REF!=оценка!$A$2,1,IF(#REF!=оценка!$A$4,0,0.5))*$E13</f>
        <v>#REF!</v>
      </c>
      <c r="U13" s="8" t="e">
        <f>IF(#REF!=оценка!$A$2,1,IF(#REF!=оценка!$A$4,0,0.5))*$E13</f>
        <v>#REF!</v>
      </c>
      <c r="V13" s="8" t="e">
        <f>IF(#REF!=оценка!$A$2,1,IF(#REF!=оценка!$A$4,0,0.5))*$E13</f>
        <v>#REF!</v>
      </c>
      <c r="W13" s="8" t="e">
        <f>IF(#REF!=оценка!$A$2,1,IF(#REF!=оценка!$A$4,0,0.5))*$E13</f>
        <v>#REF!</v>
      </c>
      <c r="X13" s="8" t="e">
        <f>IF(#REF!=оценка!$A$2,1,IF(#REF!=оценка!$A$4,0,0.5))*$E13</f>
        <v>#REF!</v>
      </c>
      <c r="Y13" s="8" t="e">
        <f>IF(#REF!=оценка!$A$2,1,IF(#REF!=оценка!$A$4,0,0.5))*$E13</f>
        <v>#REF!</v>
      </c>
      <c r="Z13" s="8" t="e">
        <f>IF(#REF!=оценка!$A$2,1,IF(#REF!=оценка!$A$4,0,0.5))*$E13</f>
        <v>#REF!</v>
      </c>
      <c r="AA13" s="8" t="e">
        <f>IF(#REF!=оценка!$A$2,1,IF(#REF!=оценка!$A$4,0,0.5))*$E13</f>
        <v>#REF!</v>
      </c>
      <c r="AB13" s="8" t="e">
        <f>IF(#REF!=оценка!$A$2,1,IF(#REF!=оценка!$A$4,0,0.5))*$E13</f>
        <v>#REF!</v>
      </c>
      <c r="AC13" s="8" t="e">
        <f>IF(#REF!=оценка!$A$2,1,IF(#REF!=оценка!$A$4,0,0.5))*$E13</f>
        <v>#REF!</v>
      </c>
      <c r="AD13" s="8" t="e">
        <f>IF(#REF!=оценка!$A$2,1,IF(#REF!=оценка!$A$4,0,0.5))*$E13</f>
        <v>#REF!</v>
      </c>
      <c r="AE13" s="8" t="e">
        <f>IF(#REF!=оценка!$A$2,1,IF(#REF!=оценка!$A$4,0,0.5))*$E13</f>
        <v>#REF!</v>
      </c>
      <c r="AF13" s="8" t="e">
        <f>IF(#REF!=оценка!$A$2,1,IF(#REF!=оценка!$A$4,0,0.5))*$E13</f>
        <v>#REF!</v>
      </c>
      <c r="AG13" s="8" t="e">
        <f>IF(#REF!=оценка!$A$2,1,IF(#REF!=оценка!$A$4,0,0.5))*$E13</f>
        <v>#REF!</v>
      </c>
      <c r="AH13" s="8" t="e">
        <f>IF(#REF!=оценка!$A$2,1,IF(#REF!=оценка!$A$4,0,0.5))*$E13</f>
        <v>#REF!</v>
      </c>
      <c r="AI13" s="8" t="e">
        <f>IF(#REF!=оценка!$A$2,1,IF(#REF!=оценка!$A$4,0,0.5))*$E13</f>
        <v>#REF!</v>
      </c>
      <c r="AK13" s="2">
        <f t="shared" si="3"/>
        <v>12</v>
      </c>
      <c r="AL13" s="2" t="e">
        <f>#REF!</f>
        <v>#REF!</v>
      </c>
      <c r="AM13" s="2" t="e">
        <f>$Q$32</f>
        <v>#REF!</v>
      </c>
    </row>
    <row r="14" spans="1:39" x14ac:dyDescent="0.3">
      <c r="D14" s="2">
        <f t="shared" si="2"/>
        <v>13</v>
      </c>
      <c r="E14" s="2">
        <v>4</v>
      </c>
      <c r="F14" s="8" t="e">
        <f>IF(#REF!=оценка!$A$2,1,IF(#REF!=оценка!$A$4,0,0.5))*$E14</f>
        <v>#REF!</v>
      </c>
      <c r="G14" s="8" t="e">
        <f>IF(#REF!=оценка!$A$2,1,IF(#REF!=оценка!$A$4,0,0.5))*$E14</f>
        <v>#REF!</v>
      </c>
      <c r="H14" s="8" t="e">
        <f>IF(#REF!=оценка!$A$2,1,IF(#REF!=оценка!$A$4,0,0.5))*$E14</f>
        <v>#REF!</v>
      </c>
      <c r="I14" s="8" t="e">
        <f>IF(#REF!=оценка!$A$2,1,IF(#REF!=оценка!$A$4,0,0.5))*$E14</f>
        <v>#REF!</v>
      </c>
      <c r="J14" s="8" t="e">
        <f>IF(#REF!=оценка!$A$2,1,IF(#REF!=оценка!$A$4,0,0.5))*$E14</f>
        <v>#REF!</v>
      </c>
      <c r="K14" s="8" t="e">
        <f>IF(#REF!=оценка!$A$2,1,IF(#REF!=оценка!$A$4,0,0.5))*$E14</f>
        <v>#REF!</v>
      </c>
      <c r="L14" s="8" t="e">
        <f>IF(#REF!=оценка!$A$2,1,IF(#REF!=оценка!$A$4,0,0.5))*$E14</f>
        <v>#REF!</v>
      </c>
      <c r="M14" s="8" t="e">
        <f>IF(#REF!=оценка!$A$2,1,IF(#REF!=оценка!$A$4,0,0.5))*$E14</f>
        <v>#REF!</v>
      </c>
      <c r="N14" s="8" t="e">
        <f>IF(#REF!=оценка!$A$2,1,IF(#REF!=оценка!$A$4,0,0.5))*$E14</f>
        <v>#REF!</v>
      </c>
      <c r="O14" s="8" t="e">
        <f>IF(#REF!=оценка!$A$2,1,IF(#REF!=оценка!$A$4,0,0.5))*$E14</f>
        <v>#REF!</v>
      </c>
      <c r="P14" s="8" t="e">
        <f>IF(#REF!=оценка!$A$2,1,IF(#REF!=оценка!$A$4,0,0.5))*$E14</f>
        <v>#REF!</v>
      </c>
      <c r="Q14" s="8" t="e">
        <f>IF(#REF!=оценка!$A$2,1,IF(#REF!=оценка!$A$4,0,0.5))*$E14</f>
        <v>#REF!</v>
      </c>
      <c r="R14" s="8" t="e">
        <f>IF(#REF!=оценка!$A$2,1,IF(#REF!=оценка!$A$4,0,0.5))*$E14</f>
        <v>#REF!</v>
      </c>
      <c r="S14" s="8" t="e">
        <f>IF(#REF!=оценка!$A$2,1,IF(#REF!=оценка!$A$4,0,0.5))*$E14</f>
        <v>#REF!</v>
      </c>
      <c r="T14" s="8" t="e">
        <f>IF(#REF!=оценка!$A$2,1,IF(#REF!=оценка!$A$4,0,0.5))*$E14</f>
        <v>#REF!</v>
      </c>
      <c r="U14" s="8" t="e">
        <f>IF(#REF!=оценка!$A$2,1,IF(#REF!=оценка!$A$4,0,0.5))*$E14</f>
        <v>#REF!</v>
      </c>
      <c r="V14" s="8" t="e">
        <f>IF(#REF!=оценка!$A$2,1,IF(#REF!=оценка!$A$4,0,0.5))*$E14</f>
        <v>#REF!</v>
      </c>
      <c r="W14" s="8" t="e">
        <f>IF(#REF!=оценка!$A$2,1,IF(#REF!=оценка!$A$4,0,0.5))*$E14</f>
        <v>#REF!</v>
      </c>
      <c r="X14" s="8" t="e">
        <f>IF(#REF!=оценка!$A$2,1,IF(#REF!=оценка!$A$4,0,0.5))*$E14</f>
        <v>#REF!</v>
      </c>
      <c r="Y14" s="8" t="e">
        <f>IF(#REF!=оценка!$A$2,1,IF(#REF!=оценка!$A$4,0,0.5))*$E14</f>
        <v>#REF!</v>
      </c>
      <c r="Z14" s="8" t="e">
        <f>IF(#REF!=оценка!$A$2,1,IF(#REF!=оценка!$A$4,0,0.5))*$E14</f>
        <v>#REF!</v>
      </c>
      <c r="AA14" s="8" t="e">
        <f>IF(#REF!=оценка!$A$2,1,IF(#REF!=оценка!$A$4,0,0.5))*$E14</f>
        <v>#REF!</v>
      </c>
      <c r="AB14" s="8" t="e">
        <f>IF(#REF!=оценка!$A$2,1,IF(#REF!=оценка!$A$4,0,0.5))*$E14</f>
        <v>#REF!</v>
      </c>
      <c r="AC14" s="8" t="e">
        <f>IF(#REF!=оценка!$A$2,1,IF(#REF!=оценка!$A$4,0,0.5))*$E14</f>
        <v>#REF!</v>
      </c>
      <c r="AD14" s="8" t="e">
        <f>IF(#REF!=оценка!$A$2,1,IF(#REF!=оценка!$A$4,0,0.5))*$E14</f>
        <v>#REF!</v>
      </c>
      <c r="AE14" s="8" t="e">
        <f>IF(#REF!=оценка!$A$2,1,IF(#REF!=оценка!$A$4,0,0.5))*$E14</f>
        <v>#REF!</v>
      </c>
      <c r="AF14" s="8" t="e">
        <f>IF(#REF!=оценка!$A$2,1,IF(#REF!=оценка!$A$4,0,0.5))*$E14</f>
        <v>#REF!</v>
      </c>
      <c r="AG14" s="8" t="e">
        <f>IF(#REF!=оценка!$A$2,1,IF(#REF!=оценка!$A$4,0,0.5))*$E14</f>
        <v>#REF!</v>
      </c>
      <c r="AH14" s="8" t="e">
        <f>IF(#REF!=оценка!$A$2,1,IF(#REF!=оценка!$A$4,0,0.5))*$E14</f>
        <v>#REF!</v>
      </c>
      <c r="AI14" s="8" t="e">
        <f>IF(#REF!=оценка!$A$2,1,IF(#REF!=оценка!$A$4,0,0.5))*$E14</f>
        <v>#REF!</v>
      </c>
      <c r="AK14" s="2">
        <f t="shared" si="3"/>
        <v>13</v>
      </c>
      <c r="AL14" s="2" t="e">
        <f>#REF!</f>
        <v>#REF!</v>
      </c>
      <c r="AM14" s="2" t="e">
        <f>$R$32</f>
        <v>#REF!</v>
      </c>
    </row>
    <row r="15" spans="1:39" x14ac:dyDescent="0.3">
      <c r="D15" s="2">
        <f t="shared" si="2"/>
        <v>14</v>
      </c>
      <c r="E15" s="2">
        <v>4</v>
      </c>
      <c r="F15" s="8" t="e">
        <f>IF(#REF!=оценка!$A$2,1,IF(#REF!=оценка!$A$4,0,0.5))*$E15</f>
        <v>#REF!</v>
      </c>
      <c r="G15" s="8" t="e">
        <f>IF(#REF!=оценка!$A$2,1,IF(#REF!=оценка!$A$4,0,0.5))*$E15</f>
        <v>#REF!</v>
      </c>
      <c r="H15" s="8" t="e">
        <f>IF(#REF!=оценка!$A$2,1,IF(#REF!=оценка!$A$4,0,0.5))*$E15</f>
        <v>#REF!</v>
      </c>
      <c r="I15" s="8" t="e">
        <f>IF(#REF!=оценка!$A$2,1,IF(#REF!=оценка!$A$4,0,0.5))*$E15</f>
        <v>#REF!</v>
      </c>
      <c r="J15" s="8" t="e">
        <f>IF(#REF!=оценка!$A$2,1,IF(#REF!=оценка!$A$4,0,0.5))*$E15</f>
        <v>#REF!</v>
      </c>
      <c r="K15" s="8" t="e">
        <f>IF(#REF!=оценка!$A$2,1,IF(#REF!=оценка!$A$4,0,0.5))*$E15</f>
        <v>#REF!</v>
      </c>
      <c r="L15" s="8" t="e">
        <f>IF(#REF!=оценка!$A$2,1,IF(#REF!=оценка!$A$4,0,0.5))*$E15</f>
        <v>#REF!</v>
      </c>
      <c r="M15" s="8" t="e">
        <f>IF(#REF!=оценка!$A$2,1,IF(#REF!=оценка!$A$4,0,0.5))*$E15</f>
        <v>#REF!</v>
      </c>
      <c r="N15" s="8" t="e">
        <f>IF(#REF!=оценка!$A$2,1,IF(#REF!=оценка!$A$4,0,0.5))*$E15</f>
        <v>#REF!</v>
      </c>
      <c r="O15" s="8" t="e">
        <f>IF(#REF!=оценка!$A$2,1,IF(#REF!=оценка!$A$4,0,0.5))*$E15</f>
        <v>#REF!</v>
      </c>
      <c r="P15" s="8" t="e">
        <f>IF(#REF!=оценка!$A$2,1,IF(#REF!=оценка!$A$4,0,0.5))*$E15</f>
        <v>#REF!</v>
      </c>
      <c r="Q15" s="8" t="e">
        <f>IF(#REF!=оценка!$A$2,1,IF(#REF!=оценка!$A$4,0,0.5))*$E15</f>
        <v>#REF!</v>
      </c>
      <c r="R15" s="8" t="e">
        <f>IF(#REF!=оценка!$A$2,1,IF(#REF!=оценка!$A$4,0,0.5))*$E15</f>
        <v>#REF!</v>
      </c>
      <c r="S15" s="8" t="e">
        <f>IF(#REF!=оценка!$A$2,1,IF(#REF!=оценка!$A$4,0,0.5))*$E15</f>
        <v>#REF!</v>
      </c>
      <c r="T15" s="8" t="e">
        <f>IF(#REF!=оценка!$A$2,1,IF(#REF!=оценка!$A$4,0,0.5))*$E15</f>
        <v>#REF!</v>
      </c>
      <c r="U15" s="8" t="e">
        <f>IF(#REF!=оценка!$A$2,1,IF(#REF!=оценка!$A$4,0,0.5))*$E15</f>
        <v>#REF!</v>
      </c>
      <c r="V15" s="8" t="e">
        <f>IF(#REF!=оценка!$A$2,1,IF(#REF!=оценка!$A$4,0,0.5))*$E15</f>
        <v>#REF!</v>
      </c>
      <c r="W15" s="8" t="e">
        <f>IF(#REF!=оценка!$A$2,1,IF(#REF!=оценка!$A$4,0,0.5))*$E15</f>
        <v>#REF!</v>
      </c>
      <c r="X15" s="8" t="e">
        <f>IF(#REF!=оценка!$A$2,1,IF(#REF!=оценка!$A$4,0,0.5))*$E15</f>
        <v>#REF!</v>
      </c>
      <c r="Y15" s="8" t="e">
        <f>IF(#REF!=оценка!$A$2,1,IF(#REF!=оценка!$A$4,0,0.5))*$E15</f>
        <v>#REF!</v>
      </c>
      <c r="Z15" s="8" t="e">
        <f>IF(#REF!=оценка!$A$2,1,IF(#REF!=оценка!$A$4,0,0.5))*$E15</f>
        <v>#REF!</v>
      </c>
      <c r="AA15" s="8" t="e">
        <f>IF(#REF!=оценка!$A$2,1,IF(#REF!=оценка!$A$4,0,0.5))*$E15</f>
        <v>#REF!</v>
      </c>
      <c r="AB15" s="8" t="e">
        <f>IF(#REF!=оценка!$A$2,1,IF(#REF!=оценка!$A$4,0,0.5))*$E15</f>
        <v>#REF!</v>
      </c>
      <c r="AC15" s="8" t="e">
        <f>IF(#REF!=оценка!$A$2,1,IF(#REF!=оценка!$A$4,0,0.5))*$E15</f>
        <v>#REF!</v>
      </c>
      <c r="AD15" s="8" t="e">
        <f>IF(#REF!=оценка!$A$2,1,IF(#REF!=оценка!$A$4,0,0.5))*$E15</f>
        <v>#REF!</v>
      </c>
      <c r="AE15" s="8" t="e">
        <f>IF(#REF!=оценка!$A$2,1,IF(#REF!=оценка!$A$4,0,0.5))*$E15</f>
        <v>#REF!</v>
      </c>
      <c r="AF15" s="8" t="e">
        <f>IF(#REF!=оценка!$A$2,1,IF(#REF!=оценка!$A$4,0,0.5))*$E15</f>
        <v>#REF!</v>
      </c>
      <c r="AG15" s="8" t="e">
        <f>IF(#REF!=оценка!$A$2,1,IF(#REF!=оценка!$A$4,0,0.5))*$E15</f>
        <v>#REF!</v>
      </c>
      <c r="AH15" s="8" t="e">
        <f>IF(#REF!=оценка!$A$2,1,IF(#REF!=оценка!$A$4,0,0.5))*$E15</f>
        <v>#REF!</v>
      </c>
      <c r="AI15" s="8" t="e">
        <f>IF(#REF!=оценка!$A$2,1,IF(#REF!=оценка!$A$4,0,0.5))*$E15</f>
        <v>#REF!</v>
      </c>
      <c r="AK15" s="2">
        <f t="shared" si="3"/>
        <v>14</v>
      </c>
      <c r="AL15" s="2" t="e">
        <f>#REF!</f>
        <v>#REF!</v>
      </c>
      <c r="AM15" s="2" t="e">
        <f>$S$32</f>
        <v>#REF!</v>
      </c>
    </row>
    <row r="16" spans="1:39" x14ac:dyDescent="0.3">
      <c r="D16" s="2">
        <f t="shared" si="2"/>
        <v>15</v>
      </c>
      <c r="E16" s="2">
        <v>2</v>
      </c>
      <c r="F16" s="8" t="e">
        <f>IF(#REF!=оценка!$A$2,1,IF(#REF!=оценка!$A$4,0,0.5))*$E16</f>
        <v>#REF!</v>
      </c>
      <c r="G16" s="8" t="e">
        <f>IF(#REF!=оценка!$A$2,1,IF(#REF!=оценка!$A$4,0,0.5))*$E16</f>
        <v>#REF!</v>
      </c>
      <c r="H16" s="8" t="e">
        <f>IF(#REF!=оценка!$A$2,1,IF(#REF!=оценка!$A$4,0,0.5))*$E16</f>
        <v>#REF!</v>
      </c>
      <c r="I16" s="8" t="e">
        <f>IF(#REF!=оценка!$A$2,1,IF(#REF!=оценка!$A$4,0,0.5))*$E16</f>
        <v>#REF!</v>
      </c>
      <c r="J16" s="8" t="e">
        <f>IF(#REF!=оценка!$A$2,1,IF(#REF!=оценка!$A$4,0,0.5))*$E16</f>
        <v>#REF!</v>
      </c>
      <c r="K16" s="8" t="e">
        <f>IF(#REF!=оценка!$A$2,1,IF(#REF!=оценка!$A$4,0,0.5))*$E16</f>
        <v>#REF!</v>
      </c>
      <c r="L16" s="8" t="e">
        <f>IF(#REF!=оценка!$A$2,1,IF(#REF!=оценка!$A$4,0,0.5))*$E16</f>
        <v>#REF!</v>
      </c>
      <c r="M16" s="8" t="e">
        <f>IF(#REF!=оценка!$A$2,1,IF(#REF!=оценка!$A$4,0,0.5))*$E16</f>
        <v>#REF!</v>
      </c>
      <c r="N16" s="8" t="e">
        <f>IF(#REF!=оценка!$A$2,1,IF(#REF!=оценка!$A$4,0,0.5))*$E16</f>
        <v>#REF!</v>
      </c>
      <c r="O16" s="8" t="e">
        <f>IF(#REF!=оценка!$A$2,1,IF(#REF!=оценка!$A$4,0,0.5))*$E16</f>
        <v>#REF!</v>
      </c>
      <c r="P16" s="8" t="e">
        <f>IF(#REF!=оценка!$A$2,1,IF(#REF!=оценка!$A$4,0,0.5))*$E16</f>
        <v>#REF!</v>
      </c>
      <c r="Q16" s="8" t="e">
        <f>IF(#REF!=оценка!$A$2,1,IF(#REF!=оценка!$A$4,0,0.5))*$E16</f>
        <v>#REF!</v>
      </c>
      <c r="R16" s="8" t="e">
        <f>IF(#REF!=оценка!$A$2,1,IF(#REF!=оценка!$A$4,0,0.5))*$E16</f>
        <v>#REF!</v>
      </c>
      <c r="S16" s="8" t="e">
        <f>IF(#REF!=оценка!$A$2,1,IF(#REF!=оценка!$A$4,0,0.5))*$E16</f>
        <v>#REF!</v>
      </c>
      <c r="T16" s="8" t="e">
        <f>IF(#REF!=оценка!$A$2,1,IF(#REF!=оценка!$A$4,0,0.5))*$E16</f>
        <v>#REF!</v>
      </c>
      <c r="U16" s="8" t="e">
        <f>IF(#REF!=оценка!$A$2,1,IF(#REF!=оценка!$A$4,0,0.5))*$E16</f>
        <v>#REF!</v>
      </c>
      <c r="V16" s="8" t="e">
        <f>IF(#REF!=оценка!$A$2,1,IF(#REF!=оценка!$A$4,0,0.5))*$E16</f>
        <v>#REF!</v>
      </c>
      <c r="W16" s="8" t="e">
        <f>IF(#REF!=оценка!$A$2,1,IF(#REF!=оценка!$A$4,0,0.5))*$E16</f>
        <v>#REF!</v>
      </c>
      <c r="X16" s="8" t="e">
        <f>IF(#REF!=оценка!$A$2,1,IF(#REF!=оценка!$A$4,0,0.5))*$E16</f>
        <v>#REF!</v>
      </c>
      <c r="Y16" s="8" t="e">
        <f>IF(#REF!=оценка!$A$2,1,IF(#REF!=оценка!$A$4,0,0.5))*$E16</f>
        <v>#REF!</v>
      </c>
      <c r="Z16" s="8" t="e">
        <f>IF(#REF!=оценка!$A$2,1,IF(#REF!=оценка!$A$4,0,0.5))*$E16</f>
        <v>#REF!</v>
      </c>
      <c r="AA16" s="8" t="e">
        <f>IF(#REF!=оценка!$A$2,1,IF(#REF!=оценка!$A$4,0,0.5))*$E16</f>
        <v>#REF!</v>
      </c>
      <c r="AB16" s="8" t="e">
        <f>IF(#REF!=оценка!$A$2,1,IF(#REF!=оценка!$A$4,0,0.5))*$E16</f>
        <v>#REF!</v>
      </c>
      <c r="AC16" s="8" t="e">
        <f>IF(#REF!=оценка!$A$2,1,IF(#REF!=оценка!$A$4,0,0.5))*$E16</f>
        <v>#REF!</v>
      </c>
      <c r="AD16" s="8" t="e">
        <f>IF(#REF!=оценка!$A$2,1,IF(#REF!=оценка!$A$4,0,0.5))*$E16</f>
        <v>#REF!</v>
      </c>
      <c r="AE16" s="8" t="e">
        <f>IF(#REF!=оценка!$A$2,1,IF(#REF!=оценка!$A$4,0,0.5))*$E16</f>
        <v>#REF!</v>
      </c>
      <c r="AF16" s="8" t="e">
        <f>IF(#REF!=оценка!$A$2,1,IF(#REF!=оценка!$A$4,0,0.5))*$E16</f>
        <v>#REF!</v>
      </c>
      <c r="AG16" s="8" t="e">
        <f>IF(#REF!=оценка!$A$2,1,IF(#REF!=оценка!$A$4,0,0.5))*$E16</f>
        <v>#REF!</v>
      </c>
      <c r="AH16" s="8" t="e">
        <f>IF(#REF!=оценка!$A$2,1,IF(#REF!=оценка!$A$4,0,0.5))*$E16</f>
        <v>#REF!</v>
      </c>
      <c r="AI16" s="8" t="e">
        <f>IF(#REF!=оценка!$A$2,1,IF(#REF!=оценка!$A$4,0,0.5))*$E16</f>
        <v>#REF!</v>
      </c>
      <c r="AK16" s="2">
        <f t="shared" si="3"/>
        <v>15</v>
      </c>
      <c r="AL16" s="2" t="e">
        <f>#REF!</f>
        <v>#REF!</v>
      </c>
      <c r="AM16" s="2" t="e">
        <f>$T$32</f>
        <v>#REF!</v>
      </c>
    </row>
    <row r="17" spans="4:39" x14ac:dyDescent="0.3">
      <c r="D17" s="2">
        <f t="shared" si="2"/>
        <v>16</v>
      </c>
      <c r="E17" s="2">
        <v>4</v>
      </c>
      <c r="F17" s="8" t="e">
        <f>IF(#REF!=оценка!$A$2,1,IF(#REF!=оценка!$A$4,0,0.5))*$E17</f>
        <v>#REF!</v>
      </c>
      <c r="G17" s="8" t="e">
        <f>IF(#REF!=оценка!$A$2,1,IF(#REF!=оценка!$A$4,0,0.5))*$E17</f>
        <v>#REF!</v>
      </c>
      <c r="H17" s="8" t="e">
        <f>IF(#REF!=оценка!$A$2,1,IF(#REF!=оценка!$A$4,0,0.5))*$E17</f>
        <v>#REF!</v>
      </c>
      <c r="I17" s="8" t="e">
        <f>IF(#REF!=оценка!$A$2,1,IF(#REF!=оценка!$A$4,0,0.5))*$E17</f>
        <v>#REF!</v>
      </c>
      <c r="J17" s="8" t="e">
        <f>IF(#REF!=оценка!$A$2,1,IF(#REF!=оценка!$A$4,0,0.5))*$E17</f>
        <v>#REF!</v>
      </c>
      <c r="K17" s="8" t="e">
        <f>IF(#REF!=оценка!$A$2,1,IF(#REF!=оценка!$A$4,0,0.5))*$E17</f>
        <v>#REF!</v>
      </c>
      <c r="L17" s="8" t="e">
        <f>IF(#REF!=оценка!$A$2,1,IF(#REF!=оценка!$A$4,0,0.5))*$E17</f>
        <v>#REF!</v>
      </c>
      <c r="M17" s="8" t="e">
        <f>IF(#REF!=оценка!$A$2,1,IF(#REF!=оценка!$A$4,0,0.5))*$E17</f>
        <v>#REF!</v>
      </c>
      <c r="N17" s="8" t="e">
        <f>IF(#REF!=оценка!$A$2,1,IF(#REF!=оценка!$A$4,0,0.5))*$E17</f>
        <v>#REF!</v>
      </c>
      <c r="O17" s="8" t="e">
        <f>IF(#REF!=оценка!$A$2,1,IF(#REF!=оценка!$A$4,0,0.5))*$E17</f>
        <v>#REF!</v>
      </c>
      <c r="P17" s="8" t="e">
        <f>IF(#REF!=оценка!$A$2,1,IF(#REF!=оценка!$A$4,0,0.5))*$E17</f>
        <v>#REF!</v>
      </c>
      <c r="Q17" s="8" t="e">
        <f>IF(#REF!=оценка!$A$2,1,IF(#REF!=оценка!$A$4,0,0.5))*$E17</f>
        <v>#REF!</v>
      </c>
      <c r="R17" s="8" t="e">
        <f>IF(#REF!=оценка!$A$2,1,IF(#REF!=оценка!$A$4,0,0.5))*$E17</f>
        <v>#REF!</v>
      </c>
      <c r="S17" s="8" t="e">
        <f>IF(#REF!=оценка!$A$2,1,IF(#REF!=оценка!$A$4,0,0.5))*$E17</f>
        <v>#REF!</v>
      </c>
      <c r="T17" s="8" t="e">
        <f>IF(#REF!=оценка!$A$2,1,IF(#REF!=оценка!$A$4,0,0.5))*$E17</f>
        <v>#REF!</v>
      </c>
      <c r="U17" s="8" t="e">
        <f>IF(#REF!=оценка!$A$2,1,IF(#REF!=оценка!$A$4,0,0.5))*$E17</f>
        <v>#REF!</v>
      </c>
      <c r="V17" s="8" t="e">
        <f>IF(#REF!=оценка!$A$2,1,IF(#REF!=оценка!$A$4,0,0.5))*$E17</f>
        <v>#REF!</v>
      </c>
      <c r="W17" s="8" t="e">
        <f>IF(#REF!=оценка!$A$2,1,IF(#REF!=оценка!$A$4,0,0.5))*$E17</f>
        <v>#REF!</v>
      </c>
      <c r="X17" s="8" t="e">
        <f>IF(#REF!=оценка!$A$2,1,IF(#REF!=оценка!$A$4,0,0.5))*$E17</f>
        <v>#REF!</v>
      </c>
      <c r="Y17" s="8" t="e">
        <f>IF(#REF!=оценка!$A$2,1,IF(#REF!=оценка!$A$4,0,0.5))*$E17</f>
        <v>#REF!</v>
      </c>
      <c r="Z17" s="8" t="e">
        <f>IF(#REF!=оценка!$A$2,1,IF(#REF!=оценка!$A$4,0,0.5))*$E17</f>
        <v>#REF!</v>
      </c>
      <c r="AA17" s="8" t="e">
        <f>IF(#REF!=оценка!$A$2,1,IF(#REF!=оценка!$A$4,0,0.5))*$E17</f>
        <v>#REF!</v>
      </c>
      <c r="AB17" s="8" t="e">
        <f>IF(#REF!=оценка!$A$2,1,IF(#REF!=оценка!$A$4,0,0.5))*$E17</f>
        <v>#REF!</v>
      </c>
      <c r="AC17" s="8" t="e">
        <f>IF(#REF!=оценка!$A$2,1,IF(#REF!=оценка!$A$4,0,0.5))*$E17</f>
        <v>#REF!</v>
      </c>
      <c r="AD17" s="8" t="e">
        <f>IF(#REF!=оценка!$A$2,1,IF(#REF!=оценка!$A$4,0,0.5))*$E17</f>
        <v>#REF!</v>
      </c>
      <c r="AE17" s="8" t="e">
        <f>IF(#REF!=оценка!$A$2,1,IF(#REF!=оценка!$A$4,0,0.5))*$E17</f>
        <v>#REF!</v>
      </c>
      <c r="AF17" s="8" t="e">
        <f>IF(#REF!=оценка!$A$2,1,IF(#REF!=оценка!$A$4,0,0.5))*$E17</f>
        <v>#REF!</v>
      </c>
      <c r="AG17" s="8" t="e">
        <f>IF(#REF!=оценка!$A$2,1,IF(#REF!=оценка!$A$4,0,0.5))*$E17</f>
        <v>#REF!</v>
      </c>
      <c r="AH17" s="8" t="e">
        <f>IF(#REF!=оценка!$A$2,1,IF(#REF!=оценка!$A$4,0,0.5))*$E17</f>
        <v>#REF!</v>
      </c>
      <c r="AI17" s="8" t="e">
        <f>IF(#REF!=оценка!$A$2,1,IF(#REF!=оценка!$A$4,0,0.5))*$E17</f>
        <v>#REF!</v>
      </c>
      <c r="AK17" s="2">
        <f t="shared" si="3"/>
        <v>16</v>
      </c>
      <c r="AL17" s="2" t="e">
        <f>#REF!</f>
        <v>#REF!</v>
      </c>
      <c r="AM17" s="2" t="e">
        <f>$U$32</f>
        <v>#REF!</v>
      </c>
    </row>
    <row r="18" spans="4:39" x14ac:dyDescent="0.3">
      <c r="D18" s="2">
        <f t="shared" si="2"/>
        <v>17</v>
      </c>
      <c r="E18" s="2">
        <v>4</v>
      </c>
      <c r="F18" s="8" t="e">
        <f>IF(#REF!=оценка!$A$2,1,IF(#REF!=оценка!$A$4,0,0.5))*$E18</f>
        <v>#REF!</v>
      </c>
      <c r="G18" s="8" t="e">
        <f>IF(#REF!=оценка!$A$2,1,IF(#REF!=оценка!$A$4,0,0.5))*$E18</f>
        <v>#REF!</v>
      </c>
      <c r="H18" s="8" t="e">
        <f>IF(#REF!=оценка!$A$2,1,IF(#REF!=оценка!$A$4,0,0.5))*$E18</f>
        <v>#REF!</v>
      </c>
      <c r="I18" s="8" t="e">
        <f>IF(#REF!=оценка!$A$2,1,IF(#REF!=оценка!$A$4,0,0.5))*$E18</f>
        <v>#REF!</v>
      </c>
      <c r="J18" s="8" t="e">
        <f>IF(#REF!=оценка!$A$2,1,IF(#REF!=оценка!$A$4,0,0.5))*$E18</f>
        <v>#REF!</v>
      </c>
      <c r="K18" s="8" t="e">
        <f>IF(#REF!=оценка!$A$2,1,IF(#REF!=оценка!$A$4,0,0.5))*$E18</f>
        <v>#REF!</v>
      </c>
      <c r="L18" s="8" t="e">
        <f>IF(#REF!=оценка!$A$2,1,IF(#REF!=оценка!$A$4,0,0.5))*$E18</f>
        <v>#REF!</v>
      </c>
      <c r="M18" s="8" t="e">
        <f>IF(#REF!=оценка!$A$2,1,IF(#REF!=оценка!$A$4,0,0.5))*$E18</f>
        <v>#REF!</v>
      </c>
      <c r="N18" s="8" t="e">
        <f>IF(#REF!=оценка!$A$2,1,IF(#REF!=оценка!$A$4,0,0.5))*$E18</f>
        <v>#REF!</v>
      </c>
      <c r="O18" s="8" t="e">
        <f>IF(#REF!=оценка!$A$2,1,IF(#REF!=оценка!$A$4,0,0.5))*$E18</f>
        <v>#REF!</v>
      </c>
      <c r="P18" s="8" t="e">
        <f>IF(#REF!=оценка!$A$2,1,IF(#REF!=оценка!$A$4,0,0.5))*$E18</f>
        <v>#REF!</v>
      </c>
      <c r="Q18" s="8" t="e">
        <f>IF(#REF!=оценка!$A$2,1,IF(#REF!=оценка!$A$4,0,0.5))*$E18</f>
        <v>#REF!</v>
      </c>
      <c r="R18" s="8" t="e">
        <f>IF(#REF!=оценка!$A$2,1,IF(#REF!=оценка!$A$4,0,0.5))*$E18</f>
        <v>#REF!</v>
      </c>
      <c r="S18" s="8" t="e">
        <f>IF(#REF!=оценка!$A$2,1,IF(#REF!=оценка!$A$4,0,0.5))*$E18</f>
        <v>#REF!</v>
      </c>
      <c r="T18" s="8" t="e">
        <f>IF(#REF!=оценка!$A$2,1,IF(#REF!=оценка!$A$4,0,0.5))*$E18</f>
        <v>#REF!</v>
      </c>
      <c r="U18" s="8" t="e">
        <f>IF(#REF!=оценка!$A$2,1,IF(#REF!=оценка!$A$4,0,0.5))*$E18</f>
        <v>#REF!</v>
      </c>
      <c r="V18" s="8" t="e">
        <f>IF(#REF!=оценка!$A$2,1,IF(#REF!=оценка!$A$4,0,0.5))*$E18</f>
        <v>#REF!</v>
      </c>
      <c r="W18" s="8" t="e">
        <f>IF(#REF!=оценка!$A$2,1,IF(#REF!=оценка!$A$4,0,0.5))*$E18</f>
        <v>#REF!</v>
      </c>
      <c r="X18" s="8" t="e">
        <f>IF(#REF!=оценка!$A$2,1,IF(#REF!=оценка!$A$4,0,0.5))*$E18</f>
        <v>#REF!</v>
      </c>
      <c r="Y18" s="8" t="e">
        <f>IF(#REF!=оценка!$A$2,1,IF(#REF!=оценка!$A$4,0,0.5))*$E18</f>
        <v>#REF!</v>
      </c>
      <c r="Z18" s="8" t="e">
        <f>IF(#REF!=оценка!$A$2,1,IF(#REF!=оценка!$A$4,0,0.5))*$E18</f>
        <v>#REF!</v>
      </c>
      <c r="AA18" s="8" t="e">
        <f>IF(#REF!=оценка!$A$2,1,IF(#REF!=оценка!$A$4,0,0.5))*$E18</f>
        <v>#REF!</v>
      </c>
      <c r="AB18" s="8" t="e">
        <f>IF(#REF!=оценка!$A$2,1,IF(#REF!=оценка!$A$4,0,0.5))*$E18</f>
        <v>#REF!</v>
      </c>
      <c r="AC18" s="8" t="e">
        <f>IF(#REF!=оценка!$A$2,1,IF(#REF!=оценка!$A$4,0,0.5))*$E18</f>
        <v>#REF!</v>
      </c>
      <c r="AD18" s="8" t="e">
        <f>IF(#REF!=оценка!$A$2,1,IF(#REF!=оценка!$A$4,0,0.5))*$E18</f>
        <v>#REF!</v>
      </c>
      <c r="AE18" s="8" t="e">
        <f>IF(#REF!=оценка!$A$2,1,IF(#REF!=оценка!$A$4,0,0.5))*$E18</f>
        <v>#REF!</v>
      </c>
      <c r="AF18" s="8" t="e">
        <f>IF(#REF!=оценка!$A$2,1,IF(#REF!=оценка!$A$4,0,0.5))*$E18</f>
        <v>#REF!</v>
      </c>
      <c r="AG18" s="8" t="e">
        <f>IF(#REF!=оценка!$A$2,1,IF(#REF!=оценка!$A$4,0,0.5))*$E18</f>
        <v>#REF!</v>
      </c>
      <c r="AH18" s="8" t="e">
        <f>IF(#REF!=оценка!$A$2,1,IF(#REF!=оценка!$A$4,0,0.5))*$E18</f>
        <v>#REF!</v>
      </c>
      <c r="AI18" s="8" t="e">
        <f>IF(#REF!=оценка!$A$2,1,IF(#REF!=оценка!$A$4,0,0.5))*$E18</f>
        <v>#REF!</v>
      </c>
      <c r="AK18" s="2">
        <f t="shared" si="3"/>
        <v>17</v>
      </c>
      <c r="AL18" s="2" t="e">
        <f>#REF!</f>
        <v>#REF!</v>
      </c>
      <c r="AM18" s="2" t="e">
        <f>$V$32</f>
        <v>#REF!</v>
      </c>
    </row>
    <row r="19" spans="4:39" x14ac:dyDescent="0.3">
      <c r="D19" s="2">
        <f t="shared" si="2"/>
        <v>18</v>
      </c>
      <c r="E19" s="2">
        <v>4</v>
      </c>
      <c r="F19" s="8" t="e">
        <f>IF(#REF!=оценка!$A$2,1,IF(#REF!=оценка!$A$4,0,0.5))*$E19</f>
        <v>#REF!</v>
      </c>
      <c r="G19" s="8" t="e">
        <f>IF(#REF!=оценка!$A$2,1,IF(#REF!=оценка!$A$4,0,0.5))*$E19</f>
        <v>#REF!</v>
      </c>
      <c r="H19" s="8" t="e">
        <f>IF(#REF!=оценка!$A$2,1,IF(#REF!=оценка!$A$4,0,0.5))*$E19</f>
        <v>#REF!</v>
      </c>
      <c r="I19" s="8" t="e">
        <f>IF(#REF!=оценка!$A$2,1,IF(#REF!=оценка!$A$4,0,0.5))*$E19</f>
        <v>#REF!</v>
      </c>
      <c r="J19" s="8" t="e">
        <f>IF(#REF!=оценка!$A$2,1,IF(#REF!=оценка!$A$4,0,0.5))*$E19</f>
        <v>#REF!</v>
      </c>
      <c r="K19" s="8" t="e">
        <f>IF(#REF!=оценка!$A$2,1,IF(#REF!=оценка!$A$4,0,0.5))*$E19</f>
        <v>#REF!</v>
      </c>
      <c r="L19" s="8" t="e">
        <f>IF(#REF!=оценка!$A$2,1,IF(#REF!=оценка!$A$4,0,0.5))*$E19</f>
        <v>#REF!</v>
      </c>
      <c r="M19" s="8" t="e">
        <f>IF(#REF!=оценка!$A$2,1,IF(#REF!=оценка!$A$4,0,0.5))*$E19</f>
        <v>#REF!</v>
      </c>
      <c r="N19" s="8" t="e">
        <f>IF(#REF!=оценка!$A$2,1,IF(#REF!=оценка!$A$4,0,0.5))*$E19</f>
        <v>#REF!</v>
      </c>
      <c r="O19" s="8" t="e">
        <f>IF(#REF!=оценка!$A$2,1,IF(#REF!=оценка!$A$4,0,0.5))*$E19</f>
        <v>#REF!</v>
      </c>
      <c r="P19" s="8" t="e">
        <f>IF(#REF!=оценка!$A$2,1,IF(#REF!=оценка!$A$4,0,0.5))*$E19</f>
        <v>#REF!</v>
      </c>
      <c r="Q19" s="8" t="e">
        <f>IF(#REF!=оценка!$A$2,1,IF(#REF!=оценка!$A$4,0,0.5))*$E19</f>
        <v>#REF!</v>
      </c>
      <c r="R19" s="8" t="e">
        <f>IF(#REF!=оценка!$A$2,1,IF(#REF!=оценка!$A$4,0,0.5))*$E19</f>
        <v>#REF!</v>
      </c>
      <c r="S19" s="8" t="e">
        <f>IF(#REF!=оценка!$A$2,1,IF(#REF!=оценка!$A$4,0,0.5))*$E19</f>
        <v>#REF!</v>
      </c>
      <c r="T19" s="8" t="e">
        <f>IF(#REF!=оценка!$A$2,1,IF(#REF!=оценка!$A$4,0,0.5))*$E19</f>
        <v>#REF!</v>
      </c>
      <c r="U19" s="8" t="e">
        <f>IF(#REF!=оценка!$A$2,1,IF(#REF!=оценка!$A$4,0,0.5))*$E19</f>
        <v>#REF!</v>
      </c>
      <c r="V19" s="8" t="e">
        <f>IF(#REF!=оценка!$A$2,1,IF(#REF!=оценка!$A$4,0,0.5))*$E19</f>
        <v>#REF!</v>
      </c>
      <c r="W19" s="8" t="e">
        <f>IF(#REF!=оценка!$A$2,1,IF(#REF!=оценка!$A$4,0,0.5))*$E19</f>
        <v>#REF!</v>
      </c>
      <c r="X19" s="8" t="e">
        <f>IF(#REF!=оценка!$A$2,1,IF(#REF!=оценка!$A$4,0,0.5))*$E19</f>
        <v>#REF!</v>
      </c>
      <c r="Y19" s="8" t="e">
        <f>IF(#REF!=оценка!$A$2,1,IF(#REF!=оценка!$A$4,0,0.5))*$E19</f>
        <v>#REF!</v>
      </c>
      <c r="Z19" s="8" t="e">
        <f>IF(#REF!=оценка!$A$2,1,IF(#REF!=оценка!$A$4,0,0.5))*$E19</f>
        <v>#REF!</v>
      </c>
      <c r="AA19" s="8" t="e">
        <f>IF(#REF!=оценка!$A$2,1,IF(#REF!=оценка!$A$4,0,0.5))*$E19</f>
        <v>#REF!</v>
      </c>
      <c r="AB19" s="8" t="e">
        <f>IF(#REF!=оценка!$A$2,1,IF(#REF!=оценка!$A$4,0,0.5))*$E19</f>
        <v>#REF!</v>
      </c>
      <c r="AC19" s="8" t="e">
        <f>IF(#REF!=оценка!$A$2,1,IF(#REF!=оценка!$A$4,0,0.5))*$E19</f>
        <v>#REF!</v>
      </c>
      <c r="AD19" s="8" t="e">
        <f>IF(#REF!=оценка!$A$2,1,IF(#REF!=оценка!$A$4,0,0.5))*$E19</f>
        <v>#REF!</v>
      </c>
      <c r="AE19" s="8" t="e">
        <f>IF(#REF!=оценка!$A$2,1,IF(#REF!=оценка!$A$4,0,0.5))*$E19</f>
        <v>#REF!</v>
      </c>
      <c r="AF19" s="8" t="e">
        <f>IF(#REF!=оценка!$A$2,1,IF(#REF!=оценка!$A$4,0,0.5))*$E19</f>
        <v>#REF!</v>
      </c>
      <c r="AG19" s="8" t="e">
        <f>IF(#REF!=оценка!$A$2,1,IF(#REF!=оценка!$A$4,0,0.5))*$E19</f>
        <v>#REF!</v>
      </c>
      <c r="AH19" s="8" t="e">
        <f>IF(#REF!=оценка!$A$2,1,IF(#REF!=оценка!$A$4,0,0.5))*$E19</f>
        <v>#REF!</v>
      </c>
      <c r="AI19" s="8" t="e">
        <f>IF(#REF!=оценка!$A$2,1,IF(#REF!=оценка!$A$4,0,0.5))*$E19</f>
        <v>#REF!</v>
      </c>
      <c r="AK19" s="2">
        <f t="shared" si="3"/>
        <v>18</v>
      </c>
      <c r="AL19" s="2" t="e">
        <f>#REF!</f>
        <v>#REF!</v>
      </c>
      <c r="AM19" s="2" t="e">
        <f>$W$32</f>
        <v>#REF!</v>
      </c>
    </row>
    <row r="20" spans="4:39" x14ac:dyDescent="0.3">
      <c r="D20" s="2">
        <f t="shared" si="2"/>
        <v>19</v>
      </c>
      <c r="E20" s="2">
        <v>4</v>
      </c>
      <c r="F20" s="8" t="e">
        <f>IF(#REF!=оценка!$A$2,1,IF(#REF!=оценка!$A$4,0,0.5))*$E20</f>
        <v>#REF!</v>
      </c>
      <c r="G20" s="8" t="e">
        <f>IF(#REF!=оценка!$A$2,1,IF(#REF!=оценка!$A$4,0,0.5))*$E20</f>
        <v>#REF!</v>
      </c>
      <c r="H20" s="8" t="e">
        <f>IF(#REF!=оценка!$A$2,1,IF(#REF!=оценка!$A$4,0,0.5))*$E20</f>
        <v>#REF!</v>
      </c>
      <c r="I20" s="8" t="e">
        <f>IF(#REF!=оценка!$A$2,1,IF(#REF!=оценка!$A$4,0,0.5))*$E20</f>
        <v>#REF!</v>
      </c>
      <c r="J20" s="8" t="e">
        <f>IF(#REF!=оценка!$A$2,1,IF(#REF!=оценка!$A$4,0,0.5))*$E20</f>
        <v>#REF!</v>
      </c>
      <c r="K20" s="8" t="e">
        <f>IF(#REF!=оценка!$A$2,1,IF(#REF!=оценка!$A$4,0,0.5))*$E20</f>
        <v>#REF!</v>
      </c>
      <c r="L20" s="8" t="e">
        <f>IF(#REF!=оценка!$A$2,1,IF(#REF!=оценка!$A$4,0,0.5))*$E20</f>
        <v>#REF!</v>
      </c>
      <c r="M20" s="8" t="e">
        <f>IF(#REF!=оценка!$A$2,1,IF(#REF!=оценка!$A$4,0,0.5))*$E20</f>
        <v>#REF!</v>
      </c>
      <c r="N20" s="8" t="e">
        <f>IF(#REF!=оценка!$A$2,1,IF(#REF!=оценка!$A$4,0,0.5))*$E20</f>
        <v>#REF!</v>
      </c>
      <c r="O20" s="8" t="e">
        <f>IF(#REF!=оценка!$A$2,1,IF(#REF!=оценка!$A$4,0,0.5))*$E20</f>
        <v>#REF!</v>
      </c>
      <c r="P20" s="8" t="e">
        <f>IF(#REF!=оценка!$A$2,1,IF(#REF!=оценка!$A$4,0,0.5))*$E20</f>
        <v>#REF!</v>
      </c>
      <c r="Q20" s="8" t="e">
        <f>IF(#REF!=оценка!$A$2,1,IF(#REF!=оценка!$A$4,0,0.5))*$E20</f>
        <v>#REF!</v>
      </c>
      <c r="R20" s="8" t="e">
        <f>IF(#REF!=оценка!$A$2,1,IF(#REF!=оценка!$A$4,0,0.5))*$E20</f>
        <v>#REF!</v>
      </c>
      <c r="S20" s="8" t="e">
        <f>IF(#REF!=оценка!$A$2,1,IF(#REF!=оценка!$A$4,0,0.5))*$E20</f>
        <v>#REF!</v>
      </c>
      <c r="T20" s="8" t="e">
        <f>IF(#REF!=оценка!$A$2,1,IF(#REF!=оценка!$A$4,0,0.5))*$E20</f>
        <v>#REF!</v>
      </c>
      <c r="U20" s="8" t="e">
        <f>IF(#REF!=оценка!$A$2,1,IF(#REF!=оценка!$A$4,0,0.5))*$E20</f>
        <v>#REF!</v>
      </c>
      <c r="V20" s="8" t="e">
        <f>IF(#REF!=оценка!$A$2,1,IF(#REF!=оценка!$A$4,0,0.5))*$E20</f>
        <v>#REF!</v>
      </c>
      <c r="W20" s="8" t="e">
        <f>IF(#REF!=оценка!$A$2,1,IF(#REF!=оценка!$A$4,0,0.5))*$E20</f>
        <v>#REF!</v>
      </c>
      <c r="X20" s="8" t="e">
        <f>IF(#REF!=оценка!$A$2,1,IF(#REF!=оценка!$A$4,0,0.5))*$E20</f>
        <v>#REF!</v>
      </c>
      <c r="Y20" s="8" t="e">
        <f>IF(#REF!=оценка!$A$2,1,IF(#REF!=оценка!$A$4,0,0.5))*$E20</f>
        <v>#REF!</v>
      </c>
      <c r="Z20" s="8" t="e">
        <f>IF(#REF!=оценка!$A$2,1,IF(#REF!=оценка!$A$4,0,0.5))*$E20</f>
        <v>#REF!</v>
      </c>
      <c r="AA20" s="8" t="e">
        <f>IF(#REF!=оценка!$A$2,1,IF(#REF!=оценка!$A$4,0,0.5))*$E20</f>
        <v>#REF!</v>
      </c>
      <c r="AB20" s="8" t="e">
        <f>IF(#REF!=оценка!$A$2,1,IF(#REF!=оценка!$A$4,0,0.5))*$E20</f>
        <v>#REF!</v>
      </c>
      <c r="AC20" s="8" t="e">
        <f>IF(#REF!=оценка!$A$2,1,IF(#REF!=оценка!$A$4,0,0.5))*$E20</f>
        <v>#REF!</v>
      </c>
      <c r="AD20" s="8" t="e">
        <f>IF(#REF!=оценка!$A$2,1,IF(#REF!=оценка!$A$4,0,0.5))*$E20</f>
        <v>#REF!</v>
      </c>
      <c r="AE20" s="8" t="e">
        <f>IF(#REF!=оценка!$A$2,1,IF(#REF!=оценка!$A$4,0,0.5))*$E20</f>
        <v>#REF!</v>
      </c>
      <c r="AF20" s="8" t="e">
        <f>IF(#REF!=оценка!$A$2,1,IF(#REF!=оценка!$A$4,0,0.5))*$E20</f>
        <v>#REF!</v>
      </c>
      <c r="AG20" s="8" t="e">
        <f>IF(#REF!=оценка!$A$2,1,IF(#REF!=оценка!$A$4,0,0.5))*$E20</f>
        <v>#REF!</v>
      </c>
      <c r="AH20" s="8" t="e">
        <f>IF(#REF!=оценка!$A$2,1,IF(#REF!=оценка!$A$4,0,0.5))*$E20</f>
        <v>#REF!</v>
      </c>
      <c r="AI20" s="8" t="e">
        <f>IF(#REF!=оценка!$A$2,1,IF(#REF!=оценка!$A$4,0,0.5))*$E20</f>
        <v>#REF!</v>
      </c>
      <c r="AK20" s="2">
        <f t="shared" si="3"/>
        <v>19</v>
      </c>
      <c r="AL20" s="2" t="e">
        <f>#REF!</f>
        <v>#REF!</v>
      </c>
      <c r="AM20" s="2" t="e">
        <f>$X$32</f>
        <v>#REF!</v>
      </c>
    </row>
    <row r="21" spans="4:39" x14ac:dyDescent="0.3">
      <c r="D21" s="2">
        <f t="shared" si="2"/>
        <v>20</v>
      </c>
      <c r="E21" s="2">
        <v>-4</v>
      </c>
      <c r="F21" s="8" t="e">
        <f>IF(#REF!=оценка!$A$2,1,IF(#REF!=оценка!$A$4,0,0.5))*$E21</f>
        <v>#REF!</v>
      </c>
      <c r="G21" s="8" t="e">
        <f>IF(#REF!=оценка!$A$2,1,IF(#REF!=оценка!$A$4,0,0.5))*$E21</f>
        <v>#REF!</v>
      </c>
      <c r="H21" s="8" t="e">
        <f>IF(#REF!=оценка!$A$2,1,IF(#REF!=оценка!$A$4,0,0.5))*$E21</f>
        <v>#REF!</v>
      </c>
      <c r="I21" s="8" t="e">
        <f>IF(#REF!=оценка!$A$2,1,IF(#REF!=оценка!$A$4,0,0.5))*$E21</f>
        <v>#REF!</v>
      </c>
      <c r="J21" s="8" t="e">
        <f>IF(#REF!=оценка!$A$2,1,IF(#REF!=оценка!$A$4,0,0.5))*$E21</f>
        <v>#REF!</v>
      </c>
      <c r="K21" s="8" t="e">
        <f>IF(#REF!=оценка!$A$2,1,IF(#REF!=оценка!$A$4,0,0.5))*$E21</f>
        <v>#REF!</v>
      </c>
      <c r="L21" s="8" t="e">
        <f>IF(#REF!=оценка!$A$2,1,IF(#REF!=оценка!$A$4,0,0.5))*$E21</f>
        <v>#REF!</v>
      </c>
      <c r="M21" s="8" t="e">
        <f>IF(#REF!=оценка!$A$2,1,IF(#REF!=оценка!$A$4,0,0.5))*$E21</f>
        <v>#REF!</v>
      </c>
      <c r="N21" s="8" t="e">
        <f>IF(#REF!=оценка!$A$2,1,IF(#REF!=оценка!$A$4,0,0.5))*$E21</f>
        <v>#REF!</v>
      </c>
      <c r="O21" s="8" t="e">
        <f>IF(#REF!=оценка!$A$2,1,IF(#REF!=оценка!$A$4,0,0.5))*$E21</f>
        <v>#REF!</v>
      </c>
      <c r="P21" s="8" t="e">
        <f>IF(#REF!=оценка!$A$2,1,IF(#REF!=оценка!$A$4,0,0.5))*$E21</f>
        <v>#REF!</v>
      </c>
      <c r="Q21" s="8" t="e">
        <f>IF(#REF!=оценка!$A$2,1,IF(#REF!=оценка!$A$4,0,0.5))*$E21</f>
        <v>#REF!</v>
      </c>
      <c r="R21" s="8" t="e">
        <f>IF(#REF!=оценка!$A$2,1,IF(#REF!=оценка!$A$4,0,0.5))*$E21</f>
        <v>#REF!</v>
      </c>
      <c r="S21" s="8" t="e">
        <f>IF(#REF!=оценка!$A$2,1,IF(#REF!=оценка!$A$4,0,0.5))*$E21</f>
        <v>#REF!</v>
      </c>
      <c r="T21" s="8" t="e">
        <f>IF(#REF!=оценка!$A$2,1,IF(#REF!=оценка!$A$4,0,0.5))*$E21</f>
        <v>#REF!</v>
      </c>
      <c r="U21" s="8" t="e">
        <f>IF(#REF!=оценка!$A$2,1,IF(#REF!=оценка!$A$4,0,0.5))*$E21</f>
        <v>#REF!</v>
      </c>
      <c r="V21" s="8" t="e">
        <f>IF(#REF!=оценка!$A$2,1,IF(#REF!=оценка!$A$4,0,0.5))*$E21</f>
        <v>#REF!</v>
      </c>
      <c r="W21" s="8" t="e">
        <f>IF(#REF!=оценка!$A$2,1,IF(#REF!=оценка!$A$4,0,0.5))*$E21</f>
        <v>#REF!</v>
      </c>
      <c r="X21" s="8" t="e">
        <f>IF(#REF!=оценка!$A$2,1,IF(#REF!=оценка!$A$4,0,0.5))*$E21</f>
        <v>#REF!</v>
      </c>
      <c r="Y21" s="8" t="e">
        <f>IF(#REF!=оценка!$A$2,1,IF(#REF!=оценка!$A$4,0,0.5))*$E21</f>
        <v>#REF!</v>
      </c>
      <c r="Z21" s="8" t="e">
        <f>IF(#REF!=оценка!$A$2,1,IF(#REF!=оценка!$A$4,0,0.5))*$E21</f>
        <v>#REF!</v>
      </c>
      <c r="AA21" s="8" t="e">
        <f>IF(#REF!=оценка!$A$2,1,IF(#REF!=оценка!$A$4,0,0.5))*$E21</f>
        <v>#REF!</v>
      </c>
      <c r="AB21" s="8" t="e">
        <f>IF(#REF!=оценка!$A$2,1,IF(#REF!=оценка!$A$4,0,0.5))*$E21</f>
        <v>#REF!</v>
      </c>
      <c r="AC21" s="8" t="e">
        <f>IF(#REF!=оценка!$A$2,1,IF(#REF!=оценка!$A$4,0,0.5))*$E21</f>
        <v>#REF!</v>
      </c>
      <c r="AD21" s="8" t="e">
        <f>IF(#REF!=оценка!$A$2,1,IF(#REF!=оценка!$A$4,0,0.5))*$E21</f>
        <v>#REF!</v>
      </c>
      <c r="AE21" s="8" t="e">
        <f>IF(#REF!=оценка!$A$2,1,IF(#REF!=оценка!$A$4,0,0.5))*$E21</f>
        <v>#REF!</v>
      </c>
      <c r="AF21" s="8" t="e">
        <f>IF(#REF!=оценка!$A$2,1,IF(#REF!=оценка!$A$4,0,0.5))*$E21</f>
        <v>#REF!</v>
      </c>
      <c r="AG21" s="8" t="e">
        <f>IF(#REF!=оценка!$A$2,1,IF(#REF!=оценка!$A$4,0,0.5))*$E21</f>
        <v>#REF!</v>
      </c>
      <c r="AH21" s="8" t="e">
        <f>IF(#REF!=оценка!$A$2,1,IF(#REF!=оценка!$A$4,0,0.5))*$E21</f>
        <v>#REF!</v>
      </c>
      <c r="AI21" s="8" t="e">
        <f>IF(#REF!=оценка!$A$2,1,IF(#REF!=оценка!$A$4,0,0.5))*$E21</f>
        <v>#REF!</v>
      </c>
      <c r="AK21" s="2">
        <f t="shared" si="3"/>
        <v>20</v>
      </c>
      <c r="AL21" s="2" t="e">
        <f>#REF!</f>
        <v>#REF!</v>
      </c>
      <c r="AM21" s="2" t="e">
        <f>$Y$32</f>
        <v>#REF!</v>
      </c>
    </row>
    <row r="22" spans="4:39" x14ac:dyDescent="0.3">
      <c r="D22" s="2">
        <f t="shared" si="2"/>
        <v>21</v>
      </c>
      <c r="E22" s="2">
        <v>-4</v>
      </c>
      <c r="F22" s="8" t="e">
        <f>IF(#REF!=оценка!$A$2,1,IF(#REF!=оценка!$A$4,0,0.5))*$E22</f>
        <v>#REF!</v>
      </c>
      <c r="G22" s="8" t="e">
        <f>IF(#REF!=оценка!$A$2,1,IF(#REF!=оценка!$A$4,0,0.5))*$E22</f>
        <v>#REF!</v>
      </c>
      <c r="H22" s="8" t="e">
        <f>IF(#REF!=оценка!$A$2,1,IF(#REF!=оценка!$A$4,0,0.5))*$E22</f>
        <v>#REF!</v>
      </c>
      <c r="I22" s="8" t="e">
        <f>IF(#REF!=оценка!$A$2,1,IF(#REF!=оценка!$A$4,0,0.5))*$E22</f>
        <v>#REF!</v>
      </c>
      <c r="J22" s="8" t="e">
        <f>IF(#REF!=оценка!$A$2,1,IF(#REF!=оценка!$A$4,0,0.5))*$E22</f>
        <v>#REF!</v>
      </c>
      <c r="K22" s="8" t="e">
        <f>IF(#REF!=оценка!$A$2,1,IF(#REF!=оценка!$A$4,0,0.5))*$E22</f>
        <v>#REF!</v>
      </c>
      <c r="L22" s="8" t="e">
        <f>IF(#REF!=оценка!$A$2,1,IF(#REF!=оценка!$A$4,0,0.5))*$E22</f>
        <v>#REF!</v>
      </c>
      <c r="M22" s="8" t="e">
        <f>IF(#REF!=оценка!$A$2,1,IF(#REF!=оценка!$A$4,0,0.5))*$E22</f>
        <v>#REF!</v>
      </c>
      <c r="N22" s="8" t="e">
        <f>IF(#REF!=оценка!$A$2,1,IF(#REF!=оценка!$A$4,0,0.5))*$E22</f>
        <v>#REF!</v>
      </c>
      <c r="O22" s="8" t="e">
        <f>IF(#REF!=оценка!$A$2,1,IF(#REF!=оценка!$A$4,0,0.5))*$E22</f>
        <v>#REF!</v>
      </c>
      <c r="P22" s="8" t="e">
        <f>IF(#REF!=оценка!$A$2,1,IF(#REF!=оценка!$A$4,0,0.5))*$E22</f>
        <v>#REF!</v>
      </c>
      <c r="Q22" s="8" t="e">
        <f>IF(#REF!=оценка!$A$2,1,IF(#REF!=оценка!$A$4,0,0.5))*$E22</f>
        <v>#REF!</v>
      </c>
      <c r="R22" s="8" t="e">
        <f>IF(#REF!=оценка!$A$2,1,IF(#REF!=оценка!$A$4,0,0.5))*$E22</f>
        <v>#REF!</v>
      </c>
      <c r="S22" s="8" t="e">
        <f>IF(#REF!=оценка!$A$2,1,IF(#REF!=оценка!$A$4,0,0.5))*$E22</f>
        <v>#REF!</v>
      </c>
      <c r="T22" s="8" t="e">
        <f>IF(#REF!=оценка!$A$2,1,IF(#REF!=оценка!$A$4,0,0.5))*$E22</f>
        <v>#REF!</v>
      </c>
      <c r="U22" s="8" t="e">
        <f>IF(#REF!=оценка!$A$2,1,IF(#REF!=оценка!$A$4,0,0.5))*$E22</f>
        <v>#REF!</v>
      </c>
      <c r="V22" s="8" t="e">
        <f>IF(#REF!=оценка!$A$2,1,IF(#REF!=оценка!$A$4,0,0.5))*$E22</f>
        <v>#REF!</v>
      </c>
      <c r="W22" s="8" t="e">
        <f>IF(#REF!=оценка!$A$2,1,IF(#REF!=оценка!$A$4,0,0.5))*$E22</f>
        <v>#REF!</v>
      </c>
      <c r="X22" s="8" t="e">
        <f>IF(#REF!=оценка!$A$2,1,IF(#REF!=оценка!$A$4,0,0.5))*$E22</f>
        <v>#REF!</v>
      </c>
      <c r="Y22" s="8" t="e">
        <f>IF(#REF!=оценка!$A$2,1,IF(#REF!=оценка!$A$4,0,0.5))*$E22</f>
        <v>#REF!</v>
      </c>
      <c r="Z22" s="8" t="e">
        <f>IF(#REF!=оценка!$A$2,1,IF(#REF!=оценка!$A$4,0,0.5))*$E22</f>
        <v>#REF!</v>
      </c>
      <c r="AA22" s="8" t="e">
        <f>IF(#REF!=оценка!$A$2,1,IF(#REF!=оценка!$A$4,0,0.5))*$E22</f>
        <v>#REF!</v>
      </c>
      <c r="AB22" s="8" t="e">
        <f>IF(#REF!=оценка!$A$2,1,IF(#REF!=оценка!$A$4,0,0.5))*$E22</f>
        <v>#REF!</v>
      </c>
      <c r="AC22" s="8" t="e">
        <f>IF(#REF!=оценка!$A$2,1,IF(#REF!=оценка!$A$4,0,0.5))*$E22</f>
        <v>#REF!</v>
      </c>
      <c r="AD22" s="8" t="e">
        <f>IF(#REF!=оценка!$A$2,1,IF(#REF!=оценка!$A$4,0,0.5))*$E22</f>
        <v>#REF!</v>
      </c>
      <c r="AE22" s="8" t="e">
        <f>IF(#REF!=оценка!$A$2,1,IF(#REF!=оценка!$A$4,0,0.5))*$E22</f>
        <v>#REF!</v>
      </c>
      <c r="AF22" s="8" t="e">
        <f>IF(#REF!=оценка!$A$2,1,IF(#REF!=оценка!$A$4,0,0.5))*$E22</f>
        <v>#REF!</v>
      </c>
      <c r="AG22" s="8" t="e">
        <f>IF(#REF!=оценка!$A$2,1,IF(#REF!=оценка!$A$4,0,0.5))*$E22</f>
        <v>#REF!</v>
      </c>
      <c r="AH22" s="8" t="e">
        <f>IF(#REF!=оценка!$A$2,1,IF(#REF!=оценка!$A$4,0,0.5))*$E22</f>
        <v>#REF!</v>
      </c>
      <c r="AI22" s="8" t="e">
        <f>IF(#REF!=оценка!$A$2,1,IF(#REF!=оценка!$A$4,0,0.5))*$E22</f>
        <v>#REF!</v>
      </c>
      <c r="AK22" s="2">
        <f t="shared" si="3"/>
        <v>21</v>
      </c>
      <c r="AL22" s="2" t="e">
        <f>#REF!</f>
        <v>#REF!</v>
      </c>
      <c r="AM22" s="2" t="e">
        <f>$Z$32</f>
        <v>#REF!</v>
      </c>
    </row>
    <row r="23" spans="4:39" x14ac:dyDescent="0.3">
      <c r="D23" s="2">
        <f t="shared" si="2"/>
        <v>22</v>
      </c>
      <c r="E23" s="2">
        <v>-4</v>
      </c>
      <c r="F23" s="8" t="e">
        <f>IF(#REF!=оценка!$A$2,1,IF(#REF!=оценка!$A$4,0,0.5))*$E23</f>
        <v>#REF!</v>
      </c>
      <c r="G23" s="8" t="e">
        <f>IF(#REF!=оценка!$A$2,1,IF(#REF!=оценка!$A$4,0,0.5))*$E23</f>
        <v>#REF!</v>
      </c>
      <c r="H23" s="8" t="e">
        <f>IF(#REF!=оценка!$A$2,1,IF(#REF!=оценка!$A$4,0,0.5))*$E23</f>
        <v>#REF!</v>
      </c>
      <c r="I23" s="8" t="e">
        <f>IF(#REF!=оценка!$A$2,1,IF(#REF!=оценка!$A$4,0,0.5))*$E23</f>
        <v>#REF!</v>
      </c>
      <c r="J23" s="8" t="e">
        <f>IF(#REF!=оценка!$A$2,1,IF(#REF!=оценка!$A$4,0,0.5))*$E23</f>
        <v>#REF!</v>
      </c>
      <c r="K23" s="8" t="e">
        <f>IF(#REF!=оценка!$A$2,1,IF(#REF!=оценка!$A$4,0,0.5))*$E23</f>
        <v>#REF!</v>
      </c>
      <c r="L23" s="8" t="e">
        <f>IF(#REF!=оценка!$A$2,1,IF(#REF!=оценка!$A$4,0,0.5))*$E23</f>
        <v>#REF!</v>
      </c>
      <c r="M23" s="8" t="e">
        <f>IF(#REF!=оценка!$A$2,1,IF(#REF!=оценка!$A$4,0,0.5))*$E23</f>
        <v>#REF!</v>
      </c>
      <c r="N23" s="8" t="e">
        <f>IF(#REF!=оценка!$A$2,1,IF(#REF!=оценка!$A$4,0,0.5))*$E23</f>
        <v>#REF!</v>
      </c>
      <c r="O23" s="8" t="e">
        <f>IF(#REF!=оценка!$A$2,1,IF(#REF!=оценка!$A$4,0,0.5))*$E23</f>
        <v>#REF!</v>
      </c>
      <c r="P23" s="8" t="e">
        <f>IF(#REF!=оценка!$A$2,1,IF(#REF!=оценка!$A$4,0,0.5))*$E23</f>
        <v>#REF!</v>
      </c>
      <c r="Q23" s="8" t="e">
        <f>IF(#REF!=оценка!$A$2,1,IF(#REF!=оценка!$A$4,0,0.5))*$E23</f>
        <v>#REF!</v>
      </c>
      <c r="R23" s="8" t="e">
        <f>IF(#REF!=оценка!$A$2,1,IF(#REF!=оценка!$A$4,0,0.5))*$E23</f>
        <v>#REF!</v>
      </c>
      <c r="S23" s="8" t="e">
        <f>IF(#REF!=оценка!$A$2,1,IF(#REF!=оценка!$A$4,0,0.5))*$E23</f>
        <v>#REF!</v>
      </c>
      <c r="T23" s="8" t="e">
        <f>IF(#REF!=оценка!$A$2,1,IF(#REF!=оценка!$A$4,0,0.5))*$E23</f>
        <v>#REF!</v>
      </c>
      <c r="U23" s="8" t="e">
        <f>IF(#REF!=оценка!$A$2,1,IF(#REF!=оценка!$A$4,0,0.5))*$E23</f>
        <v>#REF!</v>
      </c>
      <c r="V23" s="8" t="e">
        <f>IF(#REF!=оценка!$A$2,1,IF(#REF!=оценка!$A$4,0,0.5))*$E23</f>
        <v>#REF!</v>
      </c>
      <c r="W23" s="8" t="e">
        <f>IF(#REF!=оценка!$A$2,1,IF(#REF!=оценка!$A$4,0,0.5))*$E23</f>
        <v>#REF!</v>
      </c>
      <c r="X23" s="8" t="e">
        <f>IF(#REF!=оценка!$A$2,1,IF(#REF!=оценка!$A$4,0,0.5))*$E23</f>
        <v>#REF!</v>
      </c>
      <c r="Y23" s="8" t="e">
        <f>IF(#REF!=оценка!$A$2,1,IF(#REF!=оценка!$A$4,0,0.5))*$E23</f>
        <v>#REF!</v>
      </c>
      <c r="Z23" s="8" t="e">
        <f>IF(#REF!=оценка!$A$2,1,IF(#REF!=оценка!$A$4,0,0.5))*$E23</f>
        <v>#REF!</v>
      </c>
      <c r="AA23" s="8" t="e">
        <f>IF(#REF!=оценка!$A$2,1,IF(#REF!=оценка!$A$4,0,0.5))*$E23</f>
        <v>#REF!</v>
      </c>
      <c r="AB23" s="8" t="e">
        <f>IF(#REF!=оценка!$A$2,1,IF(#REF!=оценка!$A$4,0,0.5))*$E23</f>
        <v>#REF!</v>
      </c>
      <c r="AC23" s="8" t="e">
        <f>IF(#REF!=оценка!$A$2,1,IF(#REF!=оценка!$A$4,0,0.5))*$E23</f>
        <v>#REF!</v>
      </c>
      <c r="AD23" s="8" t="e">
        <f>IF(#REF!=оценка!$A$2,1,IF(#REF!=оценка!$A$4,0,0.5))*$E23</f>
        <v>#REF!</v>
      </c>
      <c r="AE23" s="8" t="e">
        <f>IF(#REF!=оценка!$A$2,1,IF(#REF!=оценка!$A$4,0,0.5))*$E23</f>
        <v>#REF!</v>
      </c>
      <c r="AF23" s="8" t="e">
        <f>IF(#REF!=оценка!$A$2,1,IF(#REF!=оценка!$A$4,0,0.5))*$E23</f>
        <v>#REF!</v>
      </c>
      <c r="AG23" s="8" t="e">
        <f>IF(#REF!=оценка!$A$2,1,IF(#REF!=оценка!$A$4,0,0.5))*$E23</f>
        <v>#REF!</v>
      </c>
      <c r="AH23" s="8" t="e">
        <f>IF(#REF!=оценка!$A$2,1,IF(#REF!=оценка!$A$4,0,0.5))*$E23</f>
        <v>#REF!</v>
      </c>
      <c r="AI23" s="8" t="e">
        <f>IF(#REF!=оценка!$A$2,1,IF(#REF!=оценка!$A$4,0,0.5))*$E23</f>
        <v>#REF!</v>
      </c>
      <c r="AK23" s="2">
        <f t="shared" si="3"/>
        <v>22</v>
      </c>
      <c r="AL23" s="2" t="e">
        <f>#REF!</f>
        <v>#REF!</v>
      </c>
      <c r="AM23" s="2" t="e">
        <f>$AA$32</f>
        <v>#REF!</v>
      </c>
    </row>
    <row r="24" spans="4:39" x14ac:dyDescent="0.3">
      <c r="D24" s="2">
        <f t="shared" si="2"/>
        <v>23</v>
      </c>
      <c r="E24" s="2">
        <v>4</v>
      </c>
      <c r="F24" s="8" t="e">
        <f>IF(#REF!=оценка!$A$2,1,IF(#REF!=оценка!$A$4,0,0.5))*$E24</f>
        <v>#REF!</v>
      </c>
      <c r="G24" s="8" t="e">
        <f>IF(#REF!=оценка!$A$2,1,IF(#REF!=оценка!$A$4,0,0.5))*$E24</f>
        <v>#REF!</v>
      </c>
      <c r="H24" s="8" t="e">
        <f>IF(#REF!=оценка!$A$2,1,IF(#REF!=оценка!$A$4,0,0.5))*$E24</f>
        <v>#REF!</v>
      </c>
      <c r="I24" s="8" t="e">
        <f>IF(#REF!=оценка!$A$2,1,IF(#REF!=оценка!$A$4,0,0.5))*$E24</f>
        <v>#REF!</v>
      </c>
      <c r="J24" s="8" t="e">
        <f>IF(#REF!=оценка!$A$2,1,IF(#REF!=оценка!$A$4,0,0.5))*$E24</f>
        <v>#REF!</v>
      </c>
      <c r="K24" s="8" t="e">
        <f>IF(#REF!=оценка!$A$2,1,IF(#REF!=оценка!$A$4,0,0.5))*$E24</f>
        <v>#REF!</v>
      </c>
      <c r="L24" s="8" t="e">
        <f>IF(#REF!=оценка!$A$2,1,IF(#REF!=оценка!$A$4,0,0.5))*$E24</f>
        <v>#REF!</v>
      </c>
      <c r="M24" s="8" t="e">
        <f>IF(#REF!=оценка!$A$2,1,IF(#REF!=оценка!$A$4,0,0.5))*$E24</f>
        <v>#REF!</v>
      </c>
      <c r="N24" s="8" t="e">
        <f>IF(#REF!=оценка!$A$2,1,IF(#REF!=оценка!$A$4,0,0.5))*$E24</f>
        <v>#REF!</v>
      </c>
      <c r="O24" s="8" t="e">
        <f>IF(#REF!=оценка!$A$2,1,IF(#REF!=оценка!$A$4,0,0.5))*$E24</f>
        <v>#REF!</v>
      </c>
      <c r="P24" s="8" t="e">
        <f>IF(#REF!=оценка!$A$2,1,IF(#REF!=оценка!$A$4,0,0.5))*$E24</f>
        <v>#REF!</v>
      </c>
      <c r="Q24" s="8" t="e">
        <f>IF(#REF!=оценка!$A$2,1,IF(#REF!=оценка!$A$4,0,0.5))*$E24</f>
        <v>#REF!</v>
      </c>
      <c r="R24" s="8" t="e">
        <f>IF(#REF!=оценка!$A$2,1,IF(#REF!=оценка!$A$4,0,0.5))*$E24</f>
        <v>#REF!</v>
      </c>
      <c r="S24" s="8" t="e">
        <f>IF(#REF!=оценка!$A$2,1,IF(#REF!=оценка!$A$4,0,0.5))*$E24</f>
        <v>#REF!</v>
      </c>
      <c r="T24" s="8" t="e">
        <f>IF(#REF!=оценка!$A$2,1,IF(#REF!=оценка!$A$4,0,0.5))*$E24</f>
        <v>#REF!</v>
      </c>
      <c r="U24" s="8" t="e">
        <f>IF(#REF!=оценка!$A$2,1,IF(#REF!=оценка!$A$4,0,0.5))*$E24</f>
        <v>#REF!</v>
      </c>
      <c r="V24" s="8" t="e">
        <f>IF(#REF!=оценка!$A$2,1,IF(#REF!=оценка!$A$4,0,0.5))*$E24</f>
        <v>#REF!</v>
      </c>
      <c r="W24" s="8" t="e">
        <f>IF(#REF!=оценка!$A$2,1,IF(#REF!=оценка!$A$4,0,0.5))*$E24</f>
        <v>#REF!</v>
      </c>
      <c r="X24" s="8" t="e">
        <f>IF(#REF!=оценка!$A$2,1,IF(#REF!=оценка!$A$4,0,0.5))*$E24</f>
        <v>#REF!</v>
      </c>
      <c r="Y24" s="8" t="e">
        <f>IF(#REF!=оценка!$A$2,1,IF(#REF!=оценка!$A$4,0,0.5))*$E24</f>
        <v>#REF!</v>
      </c>
      <c r="Z24" s="8" t="e">
        <f>IF(#REF!=оценка!$A$2,1,IF(#REF!=оценка!$A$4,0,0.5))*$E24</f>
        <v>#REF!</v>
      </c>
      <c r="AA24" s="8" t="e">
        <f>IF(#REF!=оценка!$A$2,1,IF(#REF!=оценка!$A$4,0,0.5))*$E24</f>
        <v>#REF!</v>
      </c>
      <c r="AB24" s="8" t="e">
        <f>IF(#REF!=оценка!$A$2,1,IF(#REF!=оценка!$A$4,0,0.5))*$E24</f>
        <v>#REF!</v>
      </c>
      <c r="AC24" s="8" t="e">
        <f>IF(#REF!=оценка!$A$2,1,IF(#REF!=оценка!$A$4,0,0.5))*$E24</f>
        <v>#REF!</v>
      </c>
      <c r="AD24" s="8" t="e">
        <f>IF(#REF!=оценка!$A$2,1,IF(#REF!=оценка!$A$4,0,0.5))*$E24</f>
        <v>#REF!</v>
      </c>
      <c r="AE24" s="8" t="e">
        <f>IF(#REF!=оценка!$A$2,1,IF(#REF!=оценка!$A$4,0,0.5))*$E24</f>
        <v>#REF!</v>
      </c>
      <c r="AF24" s="8" t="e">
        <f>IF(#REF!=оценка!$A$2,1,IF(#REF!=оценка!$A$4,0,0.5))*$E24</f>
        <v>#REF!</v>
      </c>
      <c r="AG24" s="8" t="e">
        <f>IF(#REF!=оценка!$A$2,1,IF(#REF!=оценка!$A$4,0,0.5))*$E24</f>
        <v>#REF!</v>
      </c>
      <c r="AH24" s="8" t="e">
        <f>IF(#REF!=оценка!$A$2,1,IF(#REF!=оценка!$A$4,0,0.5))*$E24</f>
        <v>#REF!</v>
      </c>
      <c r="AI24" s="8" t="e">
        <f>IF(#REF!=оценка!$A$2,1,IF(#REF!=оценка!$A$4,0,0.5))*$E24</f>
        <v>#REF!</v>
      </c>
      <c r="AK24" s="2">
        <f t="shared" si="3"/>
        <v>23</v>
      </c>
      <c r="AL24" s="2" t="e">
        <f>#REF!</f>
        <v>#REF!</v>
      </c>
      <c r="AM24" s="2" t="e">
        <f>$AB$32</f>
        <v>#REF!</v>
      </c>
    </row>
    <row r="25" spans="4:39" x14ac:dyDescent="0.3">
      <c r="D25" s="2">
        <f t="shared" si="2"/>
        <v>24</v>
      </c>
      <c r="E25" s="2">
        <v>4</v>
      </c>
      <c r="F25" s="8" t="e">
        <f>IF(#REF!=оценка!$A$2,1,IF(#REF!=оценка!$A$4,0,0.5))*$E25</f>
        <v>#REF!</v>
      </c>
      <c r="G25" s="8" t="e">
        <f>IF(#REF!=оценка!$A$2,1,IF(#REF!=оценка!$A$4,0,0.5))*$E25</f>
        <v>#REF!</v>
      </c>
      <c r="H25" s="8" t="e">
        <f>IF(#REF!=оценка!$A$2,1,IF(#REF!=оценка!$A$4,0,0.5))*$E25</f>
        <v>#REF!</v>
      </c>
      <c r="I25" s="8" t="e">
        <f>IF(#REF!=оценка!$A$2,1,IF(#REF!=оценка!$A$4,0,0.5))*$E25</f>
        <v>#REF!</v>
      </c>
      <c r="J25" s="8" t="e">
        <f>IF(#REF!=оценка!$A$2,1,IF(#REF!=оценка!$A$4,0,0.5))*$E25</f>
        <v>#REF!</v>
      </c>
      <c r="K25" s="8" t="e">
        <f>IF(#REF!=оценка!$A$2,1,IF(#REF!=оценка!$A$4,0,0.5))*$E25</f>
        <v>#REF!</v>
      </c>
      <c r="L25" s="8" t="e">
        <f>IF(#REF!=оценка!$A$2,1,IF(#REF!=оценка!$A$4,0,0.5))*$E25</f>
        <v>#REF!</v>
      </c>
      <c r="M25" s="8" t="e">
        <f>IF(#REF!=оценка!$A$2,1,IF(#REF!=оценка!$A$4,0,0.5))*$E25</f>
        <v>#REF!</v>
      </c>
      <c r="N25" s="8" t="e">
        <f>IF(#REF!=оценка!$A$2,1,IF(#REF!=оценка!$A$4,0,0.5))*$E25</f>
        <v>#REF!</v>
      </c>
      <c r="O25" s="8" t="e">
        <f>IF(#REF!=оценка!$A$2,1,IF(#REF!=оценка!$A$4,0,0.5))*$E25</f>
        <v>#REF!</v>
      </c>
      <c r="P25" s="8" t="e">
        <f>IF(#REF!=оценка!$A$2,1,IF(#REF!=оценка!$A$4,0,0.5))*$E25</f>
        <v>#REF!</v>
      </c>
      <c r="Q25" s="8" t="e">
        <f>IF(#REF!=оценка!$A$2,1,IF(#REF!=оценка!$A$4,0,0.5))*$E25</f>
        <v>#REF!</v>
      </c>
      <c r="R25" s="8" t="e">
        <f>IF(#REF!=оценка!$A$2,1,IF(#REF!=оценка!$A$4,0,0.5))*$E25</f>
        <v>#REF!</v>
      </c>
      <c r="S25" s="8" t="e">
        <f>IF(#REF!=оценка!$A$2,1,IF(#REF!=оценка!$A$4,0,0.5))*$E25</f>
        <v>#REF!</v>
      </c>
      <c r="T25" s="8" t="e">
        <f>IF(#REF!=оценка!$A$2,1,IF(#REF!=оценка!$A$4,0,0.5))*$E25</f>
        <v>#REF!</v>
      </c>
      <c r="U25" s="8" t="e">
        <f>IF(#REF!=оценка!$A$2,1,IF(#REF!=оценка!$A$4,0,0.5))*$E25</f>
        <v>#REF!</v>
      </c>
      <c r="V25" s="8" t="e">
        <f>IF(#REF!=оценка!$A$2,1,IF(#REF!=оценка!$A$4,0,0.5))*$E25</f>
        <v>#REF!</v>
      </c>
      <c r="W25" s="8" t="e">
        <f>IF(#REF!=оценка!$A$2,1,IF(#REF!=оценка!$A$4,0,0.5))*$E25</f>
        <v>#REF!</v>
      </c>
      <c r="X25" s="8" t="e">
        <f>IF(#REF!=оценка!$A$2,1,IF(#REF!=оценка!$A$4,0,0.5))*$E25</f>
        <v>#REF!</v>
      </c>
      <c r="Y25" s="8" t="e">
        <f>IF(#REF!=оценка!$A$2,1,IF(#REF!=оценка!$A$4,0,0.5))*$E25</f>
        <v>#REF!</v>
      </c>
      <c r="Z25" s="8" t="e">
        <f>IF(#REF!=оценка!$A$2,1,IF(#REF!=оценка!$A$4,0,0.5))*$E25</f>
        <v>#REF!</v>
      </c>
      <c r="AA25" s="8" t="e">
        <f>IF(#REF!=оценка!$A$2,1,IF(#REF!=оценка!$A$4,0,0.5))*$E25</f>
        <v>#REF!</v>
      </c>
      <c r="AB25" s="8" t="e">
        <f>IF(#REF!=оценка!$A$2,1,IF(#REF!=оценка!$A$4,0,0.5))*$E25</f>
        <v>#REF!</v>
      </c>
      <c r="AC25" s="8" t="e">
        <f>IF(#REF!=оценка!$A$2,1,IF(#REF!=оценка!$A$4,0,0.5))*$E25</f>
        <v>#REF!</v>
      </c>
      <c r="AD25" s="8" t="e">
        <f>IF(#REF!=оценка!$A$2,1,IF(#REF!=оценка!$A$4,0,0.5))*$E25</f>
        <v>#REF!</v>
      </c>
      <c r="AE25" s="8" t="e">
        <f>IF(#REF!=оценка!$A$2,1,IF(#REF!=оценка!$A$4,0,0.5))*$E25</f>
        <v>#REF!</v>
      </c>
      <c r="AF25" s="8" t="e">
        <f>IF(#REF!=оценка!$A$2,1,IF(#REF!=оценка!$A$4,0,0.5))*$E25</f>
        <v>#REF!</v>
      </c>
      <c r="AG25" s="8" t="e">
        <f>IF(#REF!=оценка!$A$2,1,IF(#REF!=оценка!$A$4,0,0.5))*$E25</f>
        <v>#REF!</v>
      </c>
      <c r="AH25" s="8" t="e">
        <f>IF(#REF!=оценка!$A$2,1,IF(#REF!=оценка!$A$4,0,0.5))*$E25</f>
        <v>#REF!</v>
      </c>
      <c r="AI25" s="8" t="e">
        <f>IF(#REF!=оценка!$A$2,1,IF(#REF!=оценка!$A$4,0,0.5))*$E25</f>
        <v>#REF!</v>
      </c>
      <c r="AK25" s="2">
        <f t="shared" si="3"/>
        <v>24</v>
      </c>
      <c r="AL25" s="2" t="e">
        <f>#REF!</f>
        <v>#REF!</v>
      </c>
      <c r="AM25" s="2" t="e">
        <f>$AC$32</f>
        <v>#REF!</v>
      </c>
    </row>
    <row r="26" spans="4:39" x14ac:dyDescent="0.3">
      <c r="D26" s="2">
        <f t="shared" si="2"/>
        <v>25</v>
      </c>
      <c r="E26" s="2">
        <v>4</v>
      </c>
      <c r="F26" s="8" t="e">
        <f>IF(#REF!=оценка!$A$2,1,IF(#REF!=оценка!$A$4,0,0.5))*$E26</f>
        <v>#REF!</v>
      </c>
      <c r="G26" s="8" t="e">
        <f>IF(#REF!=оценка!$A$2,1,IF(#REF!=оценка!$A$4,0,0.5))*$E26</f>
        <v>#REF!</v>
      </c>
      <c r="H26" s="8" t="e">
        <f>IF(#REF!=оценка!$A$2,1,IF(#REF!=оценка!$A$4,0,0.5))*$E26</f>
        <v>#REF!</v>
      </c>
      <c r="I26" s="8" t="e">
        <f>IF(#REF!=оценка!$A$2,1,IF(#REF!=оценка!$A$4,0,0.5))*$E26</f>
        <v>#REF!</v>
      </c>
      <c r="J26" s="8" t="e">
        <f>IF(#REF!=оценка!$A$2,1,IF(#REF!=оценка!$A$4,0,0.5))*$E26</f>
        <v>#REF!</v>
      </c>
      <c r="K26" s="8" t="e">
        <f>IF(#REF!=оценка!$A$2,1,IF(#REF!=оценка!$A$4,0,0.5))*$E26</f>
        <v>#REF!</v>
      </c>
      <c r="L26" s="8" t="e">
        <f>IF(#REF!=оценка!$A$2,1,IF(#REF!=оценка!$A$4,0,0.5))*$E26</f>
        <v>#REF!</v>
      </c>
      <c r="M26" s="8" t="e">
        <f>IF(#REF!=оценка!$A$2,1,IF(#REF!=оценка!$A$4,0,0.5))*$E26</f>
        <v>#REF!</v>
      </c>
      <c r="N26" s="8" t="e">
        <f>IF(#REF!=оценка!$A$2,1,IF(#REF!=оценка!$A$4,0,0.5))*$E26</f>
        <v>#REF!</v>
      </c>
      <c r="O26" s="8" t="e">
        <f>IF(#REF!=оценка!$A$2,1,IF(#REF!=оценка!$A$4,0,0.5))*$E26</f>
        <v>#REF!</v>
      </c>
      <c r="P26" s="8" t="e">
        <f>IF(#REF!=оценка!$A$2,1,IF(#REF!=оценка!$A$4,0,0.5))*$E26</f>
        <v>#REF!</v>
      </c>
      <c r="Q26" s="8" t="e">
        <f>IF(#REF!=оценка!$A$2,1,IF(#REF!=оценка!$A$4,0,0.5))*$E26</f>
        <v>#REF!</v>
      </c>
      <c r="R26" s="8" t="e">
        <f>IF(#REF!=оценка!$A$2,1,IF(#REF!=оценка!$A$4,0,0.5))*$E26</f>
        <v>#REF!</v>
      </c>
      <c r="S26" s="8" t="e">
        <f>IF(#REF!=оценка!$A$2,1,IF(#REF!=оценка!$A$4,0,0.5))*$E26</f>
        <v>#REF!</v>
      </c>
      <c r="T26" s="8" t="e">
        <f>IF(#REF!=оценка!$A$2,1,IF(#REF!=оценка!$A$4,0,0.5))*$E26</f>
        <v>#REF!</v>
      </c>
      <c r="U26" s="8" t="e">
        <f>IF(#REF!=оценка!$A$2,1,IF(#REF!=оценка!$A$4,0,0.5))*$E26</f>
        <v>#REF!</v>
      </c>
      <c r="V26" s="8" t="e">
        <f>IF(#REF!=оценка!$A$2,1,IF(#REF!=оценка!$A$4,0,0.5))*$E26</f>
        <v>#REF!</v>
      </c>
      <c r="W26" s="8" t="e">
        <f>IF(#REF!=оценка!$A$2,1,IF(#REF!=оценка!$A$4,0,0.5))*$E26</f>
        <v>#REF!</v>
      </c>
      <c r="X26" s="8" t="e">
        <f>IF(#REF!=оценка!$A$2,1,IF(#REF!=оценка!$A$4,0,0.5))*$E26</f>
        <v>#REF!</v>
      </c>
      <c r="Y26" s="8" t="e">
        <f>IF(#REF!=оценка!$A$2,1,IF(#REF!=оценка!$A$4,0,0.5))*$E26</f>
        <v>#REF!</v>
      </c>
      <c r="Z26" s="8" t="e">
        <f>IF(#REF!=оценка!$A$2,1,IF(#REF!=оценка!$A$4,0,0.5))*$E26</f>
        <v>#REF!</v>
      </c>
      <c r="AA26" s="8" t="e">
        <f>IF(#REF!=оценка!$A$2,1,IF(#REF!=оценка!$A$4,0,0.5))*$E26</f>
        <v>#REF!</v>
      </c>
      <c r="AB26" s="8" t="e">
        <f>IF(#REF!=оценка!$A$2,1,IF(#REF!=оценка!$A$4,0,0.5))*$E26</f>
        <v>#REF!</v>
      </c>
      <c r="AC26" s="8" t="e">
        <f>IF(#REF!=оценка!$A$2,1,IF(#REF!=оценка!$A$4,0,0.5))*$E26</f>
        <v>#REF!</v>
      </c>
      <c r="AD26" s="8" t="e">
        <f>IF(#REF!=оценка!$A$2,1,IF(#REF!=оценка!$A$4,0,0.5))*$E26</f>
        <v>#REF!</v>
      </c>
      <c r="AE26" s="8" t="e">
        <f>IF(#REF!=оценка!$A$2,1,IF(#REF!=оценка!$A$4,0,0.5))*$E26</f>
        <v>#REF!</v>
      </c>
      <c r="AF26" s="8" t="e">
        <f>IF(#REF!=оценка!$A$2,1,IF(#REF!=оценка!$A$4,0,0.5))*$E26</f>
        <v>#REF!</v>
      </c>
      <c r="AG26" s="8" t="e">
        <f>IF(#REF!=оценка!$A$2,1,IF(#REF!=оценка!$A$4,0,0.5))*$E26</f>
        <v>#REF!</v>
      </c>
      <c r="AH26" s="8" t="e">
        <f>IF(#REF!=оценка!$A$2,1,IF(#REF!=оценка!$A$4,0,0.5))*$E26</f>
        <v>#REF!</v>
      </c>
      <c r="AI26" s="8" t="e">
        <f>IF(#REF!=оценка!$A$2,1,IF(#REF!=оценка!$A$4,0,0.5))*$E26</f>
        <v>#REF!</v>
      </c>
      <c r="AK26" s="2">
        <f t="shared" si="3"/>
        <v>25</v>
      </c>
      <c r="AL26" s="2" t="e">
        <f>#REF!</f>
        <v>#REF!</v>
      </c>
      <c r="AM26" s="2" t="e">
        <f>$AD$32</f>
        <v>#REF!</v>
      </c>
    </row>
    <row r="27" spans="4:39" x14ac:dyDescent="0.3">
      <c r="D27" s="2">
        <f t="shared" si="2"/>
        <v>26</v>
      </c>
      <c r="E27" s="2">
        <v>4</v>
      </c>
      <c r="F27" s="8" t="e">
        <f>IF(#REF!=оценка!$A$2,1,IF(#REF!=оценка!$A$4,0,0.5))*$E27</f>
        <v>#REF!</v>
      </c>
      <c r="G27" s="8" t="e">
        <f>IF(#REF!=оценка!$A$2,1,IF(#REF!=оценка!$A$4,0,0.5))*$E27</f>
        <v>#REF!</v>
      </c>
      <c r="H27" s="8" t="e">
        <f>IF(#REF!=оценка!$A$2,1,IF(#REF!=оценка!$A$4,0,0.5))*$E27</f>
        <v>#REF!</v>
      </c>
      <c r="I27" s="8" t="e">
        <f>IF(#REF!=оценка!$A$2,1,IF(#REF!=оценка!$A$4,0,0.5))*$E27</f>
        <v>#REF!</v>
      </c>
      <c r="J27" s="8" t="e">
        <f>IF(#REF!=оценка!$A$2,1,IF(#REF!=оценка!$A$4,0,0.5))*$E27</f>
        <v>#REF!</v>
      </c>
      <c r="K27" s="8" t="e">
        <f>IF(#REF!=оценка!$A$2,1,IF(#REF!=оценка!$A$4,0,0.5))*$E27</f>
        <v>#REF!</v>
      </c>
      <c r="L27" s="8" t="e">
        <f>IF(#REF!=оценка!$A$2,1,IF(#REF!=оценка!$A$4,0,0.5))*$E27</f>
        <v>#REF!</v>
      </c>
      <c r="M27" s="8" t="e">
        <f>IF(#REF!=оценка!$A$2,1,IF(#REF!=оценка!$A$4,0,0.5))*$E27</f>
        <v>#REF!</v>
      </c>
      <c r="N27" s="8" t="e">
        <f>IF(#REF!=оценка!$A$2,1,IF(#REF!=оценка!$A$4,0,0.5))*$E27</f>
        <v>#REF!</v>
      </c>
      <c r="O27" s="8" t="e">
        <f>IF(#REF!=оценка!$A$2,1,IF(#REF!=оценка!$A$4,0,0.5))*$E27</f>
        <v>#REF!</v>
      </c>
      <c r="P27" s="8" t="e">
        <f>IF(#REF!=оценка!$A$2,1,IF(#REF!=оценка!$A$4,0,0.5))*$E27</f>
        <v>#REF!</v>
      </c>
      <c r="Q27" s="8" t="e">
        <f>IF(#REF!=оценка!$A$2,1,IF(#REF!=оценка!$A$4,0,0.5))*$E27</f>
        <v>#REF!</v>
      </c>
      <c r="R27" s="8" t="e">
        <f>IF(#REF!=оценка!$A$2,1,IF(#REF!=оценка!$A$4,0,0.5))*$E27</f>
        <v>#REF!</v>
      </c>
      <c r="S27" s="8" t="e">
        <f>IF(#REF!=оценка!$A$2,1,IF(#REF!=оценка!$A$4,0,0.5))*$E27</f>
        <v>#REF!</v>
      </c>
      <c r="T27" s="8" t="e">
        <f>IF(#REF!=оценка!$A$2,1,IF(#REF!=оценка!$A$4,0,0.5))*$E27</f>
        <v>#REF!</v>
      </c>
      <c r="U27" s="8" t="e">
        <f>IF(#REF!=оценка!$A$2,1,IF(#REF!=оценка!$A$4,0,0.5))*$E27</f>
        <v>#REF!</v>
      </c>
      <c r="V27" s="8" t="e">
        <f>IF(#REF!=оценка!$A$2,1,IF(#REF!=оценка!$A$4,0,0.5))*$E27</f>
        <v>#REF!</v>
      </c>
      <c r="W27" s="8" t="e">
        <f>IF(#REF!=оценка!$A$2,1,IF(#REF!=оценка!$A$4,0,0.5))*$E27</f>
        <v>#REF!</v>
      </c>
      <c r="X27" s="8" t="e">
        <f>IF(#REF!=оценка!$A$2,1,IF(#REF!=оценка!$A$4,0,0.5))*$E27</f>
        <v>#REF!</v>
      </c>
      <c r="Y27" s="8" t="e">
        <f>IF(#REF!=оценка!$A$2,1,IF(#REF!=оценка!$A$4,0,0.5))*$E27</f>
        <v>#REF!</v>
      </c>
      <c r="Z27" s="8" t="e">
        <f>IF(#REF!=оценка!$A$2,1,IF(#REF!=оценка!$A$4,0,0.5))*$E27</f>
        <v>#REF!</v>
      </c>
      <c r="AA27" s="8" t="e">
        <f>IF(#REF!=оценка!$A$2,1,IF(#REF!=оценка!$A$4,0,0.5))*$E27</f>
        <v>#REF!</v>
      </c>
      <c r="AB27" s="8" t="e">
        <f>IF(#REF!=оценка!$A$2,1,IF(#REF!=оценка!$A$4,0,0.5))*$E27</f>
        <v>#REF!</v>
      </c>
      <c r="AC27" s="8" t="e">
        <f>IF(#REF!=оценка!$A$2,1,IF(#REF!=оценка!$A$4,0,0.5))*$E27</f>
        <v>#REF!</v>
      </c>
      <c r="AD27" s="8" t="e">
        <f>IF(#REF!=оценка!$A$2,1,IF(#REF!=оценка!$A$4,0,0.5))*$E27</f>
        <v>#REF!</v>
      </c>
      <c r="AE27" s="8" t="e">
        <f>IF(#REF!=оценка!$A$2,1,IF(#REF!=оценка!$A$4,0,0.5))*$E27</f>
        <v>#REF!</v>
      </c>
      <c r="AF27" s="8" t="e">
        <f>IF(#REF!=оценка!$A$2,1,IF(#REF!=оценка!$A$4,0,0.5))*$E27</f>
        <v>#REF!</v>
      </c>
      <c r="AG27" s="8" t="e">
        <f>IF(#REF!=оценка!$A$2,1,IF(#REF!=оценка!$A$4,0,0.5))*$E27</f>
        <v>#REF!</v>
      </c>
      <c r="AH27" s="8" t="e">
        <f>IF(#REF!=оценка!$A$2,1,IF(#REF!=оценка!$A$4,0,0.5))*$E27</f>
        <v>#REF!</v>
      </c>
      <c r="AI27" s="8" t="e">
        <f>IF(#REF!=оценка!$A$2,1,IF(#REF!=оценка!$A$4,0,0.5))*$E27</f>
        <v>#REF!</v>
      </c>
      <c r="AK27" s="2">
        <f t="shared" si="3"/>
        <v>26</v>
      </c>
      <c r="AL27" s="2" t="e">
        <f>#REF!</f>
        <v>#REF!</v>
      </c>
      <c r="AM27" s="2" t="e">
        <f>$AE$32</f>
        <v>#REF!</v>
      </c>
    </row>
    <row r="28" spans="4:39" x14ac:dyDescent="0.3">
      <c r="D28" s="2">
        <f t="shared" si="2"/>
        <v>27</v>
      </c>
      <c r="E28" s="2">
        <v>4</v>
      </c>
      <c r="F28" s="8" t="e">
        <f>IF(#REF!=оценка!$A$2,1,IF(#REF!=оценка!$A$4,0,0.5))*$E28</f>
        <v>#REF!</v>
      </c>
      <c r="G28" s="8" t="e">
        <f>IF(#REF!=оценка!$A$2,1,IF(#REF!=оценка!$A$4,0,0.5))*$E28</f>
        <v>#REF!</v>
      </c>
      <c r="H28" s="8" t="e">
        <f>IF(#REF!=оценка!$A$2,1,IF(#REF!=оценка!$A$4,0,0.5))*$E28</f>
        <v>#REF!</v>
      </c>
      <c r="I28" s="8" t="e">
        <f>IF(#REF!=оценка!$A$2,1,IF(#REF!=оценка!$A$4,0,0.5))*$E28</f>
        <v>#REF!</v>
      </c>
      <c r="J28" s="8" t="e">
        <f>IF(#REF!=оценка!$A$2,1,IF(#REF!=оценка!$A$4,0,0.5))*$E28</f>
        <v>#REF!</v>
      </c>
      <c r="K28" s="8" t="e">
        <f>IF(#REF!=оценка!$A$2,1,IF(#REF!=оценка!$A$4,0,0.5))*$E28</f>
        <v>#REF!</v>
      </c>
      <c r="L28" s="8" t="e">
        <f>IF(#REF!=оценка!$A$2,1,IF(#REF!=оценка!$A$4,0,0.5))*$E28</f>
        <v>#REF!</v>
      </c>
      <c r="M28" s="8" t="e">
        <f>IF(#REF!=оценка!$A$2,1,IF(#REF!=оценка!$A$4,0,0.5))*$E28</f>
        <v>#REF!</v>
      </c>
      <c r="N28" s="8" t="e">
        <f>IF(#REF!=оценка!$A$2,1,IF(#REF!=оценка!$A$4,0,0.5))*$E28</f>
        <v>#REF!</v>
      </c>
      <c r="O28" s="8" t="e">
        <f>IF(#REF!=оценка!$A$2,1,IF(#REF!=оценка!$A$4,0,0.5))*$E28</f>
        <v>#REF!</v>
      </c>
      <c r="P28" s="8" t="e">
        <f>IF(#REF!=оценка!$A$2,1,IF(#REF!=оценка!$A$4,0,0.5))*$E28</f>
        <v>#REF!</v>
      </c>
      <c r="Q28" s="8" t="e">
        <f>IF(#REF!=оценка!$A$2,1,IF(#REF!=оценка!$A$4,0,0.5))*$E28</f>
        <v>#REF!</v>
      </c>
      <c r="R28" s="8" t="e">
        <f>IF(#REF!=оценка!$A$2,1,IF(#REF!=оценка!$A$4,0,0.5))*$E28</f>
        <v>#REF!</v>
      </c>
      <c r="S28" s="8" t="e">
        <f>IF(#REF!=оценка!$A$2,1,IF(#REF!=оценка!$A$4,0,0.5))*$E28</f>
        <v>#REF!</v>
      </c>
      <c r="T28" s="8" t="e">
        <f>IF(#REF!=оценка!$A$2,1,IF(#REF!=оценка!$A$4,0,0.5))*$E28</f>
        <v>#REF!</v>
      </c>
      <c r="U28" s="8" t="e">
        <f>IF(#REF!=оценка!$A$2,1,IF(#REF!=оценка!$A$4,0,0.5))*$E28</f>
        <v>#REF!</v>
      </c>
      <c r="V28" s="8" t="e">
        <f>IF(#REF!=оценка!$A$2,1,IF(#REF!=оценка!$A$4,0,0.5))*$E28</f>
        <v>#REF!</v>
      </c>
      <c r="W28" s="8" t="e">
        <f>IF(#REF!=оценка!$A$2,1,IF(#REF!=оценка!$A$4,0,0.5))*$E28</f>
        <v>#REF!</v>
      </c>
      <c r="X28" s="8" t="e">
        <f>IF(#REF!=оценка!$A$2,1,IF(#REF!=оценка!$A$4,0,0.5))*$E28</f>
        <v>#REF!</v>
      </c>
      <c r="Y28" s="8" t="e">
        <f>IF(#REF!=оценка!$A$2,1,IF(#REF!=оценка!$A$4,0,0.5))*$E28</f>
        <v>#REF!</v>
      </c>
      <c r="Z28" s="8" t="e">
        <f>IF(#REF!=оценка!$A$2,1,IF(#REF!=оценка!$A$4,0,0.5))*$E28</f>
        <v>#REF!</v>
      </c>
      <c r="AA28" s="8" t="e">
        <f>IF(#REF!=оценка!$A$2,1,IF(#REF!=оценка!$A$4,0,0.5))*$E28</f>
        <v>#REF!</v>
      </c>
      <c r="AB28" s="8" t="e">
        <f>IF(#REF!=оценка!$A$2,1,IF(#REF!=оценка!$A$4,0,0.5))*$E28</f>
        <v>#REF!</v>
      </c>
      <c r="AC28" s="8" t="e">
        <f>IF(#REF!=оценка!$A$2,1,IF(#REF!=оценка!$A$4,0,0.5))*$E28</f>
        <v>#REF!</v>
      </c>
      <c r="AD28" s="8" t="e">
        <f>IF(#REF!=оценка!$A$2,1,IF(#REF!=оценка!$A$4,0,0.5))*$E28</f>
        <v>#REF!</v>
      </c>
      <c r="AE28" s="8" t="e">
        <f>IF(#REF!=оценка!$A$2,1,IF(#REF!=оценка!$A$4,0,0.5))*$E28</f>
        <v>#REF!</v>
      </c>
      <c r="AF28" s="8" t="e">
        <f>IF(#REF!=оценка!$A$2,1,IF(#REF!=оценка!$A$4,0,0.5))*$E28</f>
        <v>#REF!</v>
      </c>
      <c r="AG28" s="8" t="e">
        <f>IF(#REF!=оценка!$A$2,1,IF(#REF!=оценка!$A$4,0,0.5))*$E28</f>
        <v>#REF!</v>
      </c>
      <c r="AH28" s="8" t="e">
        <f>IF(#REF!=оценка!$A$2,1,IF(#REF!=оценка!$A$4,0,0.5))*$E28</f>
        <v>#REF!</v>
      </c>
      <c r="AI28" s="8" t="e">
        <f>IF(#REF!=оценка!$A$2,1,IF(#REF!=оценка!$A$4,0,0.5))*$E28</f>
        <v>#REF!</v>
      </c>
      <c r="AK28" s="2">
        <f t="shared" si="3"/>
        <v>27</v>
      </c>
      <c r="AL28" s="2" t="e">
        <f>#REF!</f>
        <v>#REF!</v>
      </c>
      <c r="AM28" s="2" t="e">
        <f>$AF$32</f>
        <v>#REF!</v>
      </c>
    </row>
    <row r="29" spans="4:39" x14ac:dyDescent="0.3">
      <c r="D29" s="2">
        <f t="shared" si="2"/>
        <v>28</v>
      </c>
      <c r="E29" s="2">
        <v>4</v>
      </c>
      <c r="F29" s="8" t="e">
        <f>IF(#REF!=оценка!$A$2,1,IF(#REF!=оценка!$A$4,0,0.5))*$E29</f>
        <v>#REF!</v>
      </c>
      <c r="G29" s="8" t="e">
        <f>IF(#REF!=оценка!$A$2,1,IF(#REF!=оценка!$A$4,0,0.5))*$E29</f>
        <v>#REF!</v>
      </c>
      <c r="H29" s="8" t="e">
        <f>IF(#REF!=оценка!$A$2,1,IF(#REF!=оценка!$A$4,0,0.5))*$E29</f>
        <v>#REF!</v>
      </c>
      <c r="I29" s="8" t="e">
        <f>IF(#REF!=оценка!$A$2,1,IF(#REF!=оценка!$A$4,0,0.5))*$E29</f>
        <v>#REF!</v>
      </c>
      <c r="J29" s="8" t="e">
        <f>IF(#REF!=оценка!$A$2,1,IF(#REF!=оценка!$A$4,0,0.5))*$E29</f>
        <v>#REF!</v>
      </c>
      <c r="K29" s="8" t="e">
        <f>IF(#REF!=оценка!$A$2,1,IF(#REF!=оценка!$A$4,0,0.5))*$E29</f>
        <v>#REF!</v>
      </c>
      <c r="L29" s="8" t="e">
        <f>IF(#REF!=оценка!$A$2,1,IF(#REF!=оценка!$A$4,0,0.5))*$E29</f>
        <v>#REF!</v>
      </c>
      <c r="M29" s="8" t="e">
        <f>IF(#REF!=оценка!$A$2,1,IF(#REF!=оценка!$A$4,0,0.5))*$E29</f>
        <v>#REF!</v>
      </c>
      <c r="N29" s="8" t="e">
        <f>IF(#REF!=оценка!$A$2,1,IF(#REF!=оценка!$A$4,0,0.5))*$E29</f>
        <v>#REF!</v>
      </c>
      <c r="O29" s="8" t="e">
        <f>IF(#REF!=оценка!$A$2,1,IF(#REF!=оценка!$A$4,0,0.5))*$E29</f>
        <v>#REF!</v>
      </c>
      <c r="P29" s="8" t="e">
        <f>IF(#REF!=оценка!$A$2,1,IF(#REF!=оценка!$A$4,0,0.5))*$E29</f>
        <v>#REF!</v>
      </c>
      <c r="Q29" s="8" t="e">
        <f>IF(#REF!=оценка!$A$2,1,IF(#REF!=оценка!$A$4,0,0.5))*$E29</f>
        <v>#REF!</v>
      </c>
      <c r="R29" s="8" t="e">
        <f>IF(#REF!=оценка!$A$2,1,IF(#REF!=оценка!$A$4,0,0.5))*$E29</f>
        <v>#REF!</v>
      </c>
      <c r="S29" s="8" t="e">
        <f>IF(#REF!=оценка!$A$2,1,IF(#REF!=оценка!$A$4,0,0.5))*$E29</f>
        <v>#REF!</v>
      </c>
      <c r="T29" s="8" t="e">
        <f>IF(#REF!=оценка!$A$2,1,IF(#REF!=оценка!$A$4,0,0.5))*$E29</f>
        <v>#REF!</v>
      </c>
      <c r="U29" s="8" t="e">
        <f>IF(#REF!=оценка!$A$2,1,IF(#REF!=оценка!$A$4,0,0.5))*$E29</f>
        <v>#REF!</v>
      </c>
      <c r="V29" s="8" t="e">
        <f>IF(#REF!=оценка!$A$2,1,IF(#REF!=оценка!$A$4,0,0.5))*$E29</f>
        <v>#REF!</v>
      </c>
      <c r="W29" s="8" t="e">
        <f>IF(#REF!=оценка!$A$2,1,IF(#REF!=оценка!$A$4,0,0.5))*$E29</f>
        <v>#REF!</v>
      </c>
      <c r="X29" s="8" t="e">
        <f>IF(#REF!=оценка!$A$2,1,IF(#REF!=оценка!$A$4,0,0.5))*$E29</f>
        <v>#REF!</v>
      </c>
      <c r="Y29" s="8" t="e">
        <f>IF(#REF!=оценка!$A$2,1,IF(#REF!=оценка!$A$4,0,0.5))*$E29</f>
        <v>#REF!</v>
      </c>
      <c r="Z29" s="8" t="e">
        <f>IF(#REF!=оценка!$A$2,1,IF(#REF!=оценка!$A$4,0,0.5))*$E29</f>
        <v>#REF!</v>
      </c>
      <c r="AA29" s="8" t="e">
        <f>IF(#REF!=оценка!$A$2,1,IF(#REF!=оценка!$A$4,0,0.5))*$E29</f>
        <v>#REF!</v>
      </c>
      <c r="AB29" s="8" t="e">
        <f>IF(#REF!=оценка!$A$2,1,IF(#REF!=оценка!$A$4,0,0.5))*$E29</f>
        <v>#REF!</v>
      </c>
      <c r="AC29" s="8" t="e">
        <f>IF(#REF!=оценка!$A$2,1,IF(#REF!=оценка!$A$4,0,0.5))*$E29</f>
        <v>#REF!</v>
      </c>
      <c r="AD29" s="8" t="e">
        <f>IF(#REF!=оценка!$A$2,1,IF(#REF!=оценка!$A$4,0,0.5))*$E29</f>
        <v>#REF!</v>
      </c>
      <c r="AE29" s="8" t="e">
        <f>IF(#REF!=оценка!$A$2,1,IF(#REF!=оценка!$A$4,0,0.5))*$E29</f>
        <v>#REF!</v>
      </c>
      <c r="AF29" s="8" t="e">
        <f>IF(#REF!=оценка!$A$2,1,IF(#REF!=оценка!$A$4,0,0.5))*$E29</f>
        <v>#REF!</v>
      </c>
      <c r="AG29" s="8" t="e">
        <f>IF(#REF!=оценка!$A$2,1,IF(#REF!=оценка!$A$4,0,0.5))*$E29</f>
        <v>#REF!</v>
      </c>
      <c r="AH29" s="8" t="e">
        <f>IF(#REF!=оценка!$A$2,1,IF(#REF!=оценка!$A$4,0,0.5))*$E29</f>
        <v>#REF!</v>
      </c>
      <c r="AI29" s="8" t="e">
        <f>IF(#REF!=оценка!$A$2,1,IF(#REF!=оценка!$A$4,0,0.5))*$E29</f>
        <v>#REF!</v>
      </c>
      <c r="AK29" s="2">
        <f t="shared" si="3"/>
        <v>28</v>
      </c>
      <c r="AL29" s="2" t="e">
        <f>#REF!</f>
        <v>#REF!</v>
      </c>
      <c r="AM29" s="2" t="e">
        <f>$AG$32</f>
        <v>#REF!</v>
      </c>
    </row>
    <row r="30" spans="4:39" x14ac:dyDescent="0.3">
      <c r="D30" s="2">
        <f t="shared" si="2"/>
        <v>29</v>
      </c>
      <c r="E30" s="2">
        <v>2</v>
      </c>
      <c r="F30" s="8" t="e">
        <f>IF(#REF!=оценка!$A$2,1,IF(#REF!=оценка!$A$4,0,0.5))*$E30</f>
        <v>#REF!</v>
      </c>
      <c r="G30" s="8" t="e">
        <f>IF(#REF!=оценка!$A$2,1,IF(#REF!=оценка!$A$4,0,0.5))*$E30</f>
        <v>#REF!</v>
      </c>
      <c r="H30" s="8" t="e">
        <f>IF(#REF!=оценка!$A$2,1,IF(#REF!=оценка!$A$4,0,0.5))*$E30</f>
        <v>#REF!</v>
      </c>
      <c r="I30" s="8" t="e">
        <f>IF(#REF!=оценка!$A$2,1,IF(#REF!=оценка!$A$4,0,0.5))*$E30</f>
        <v>#REF!</v>
      </c>
      <c r="J30" s="8" t="e">
        <f>IF(#REF!=оценка!$A$2,1,IF(#REF!=оценка!$A$4,0,0.5))*$E30</f>
        <v>#REF!</v>
      </c>
      <c r="K30" s="8" t="e">
        <f>IF(#REF!=оценка!$A$2,1,IF(#REF!=оценка!$A$4,0,0.5))*$E30</f>
        <v>#REF!</v>
      </c>
      <c r="L30" s="8" t="e">
        <f>IF(#REF!=оценка!$A$2,1,IF(#REF!=оценка!$A$4,0,0.5))*$E30</f>
        <v>#REF!</v>
      </c>
      <c r="M30" s="8" t="e">
        <f>IF(#REF!=оценка!$A$2,1,IF(#REF!=оценка!$A$4,0,0.5))*$E30</f>
        <v>#REF!</v>
      </c>
      <c r="N30" s="8" t="e">
        <f>IF(#REF!=оценка!$A$2,1,IF(#REF!=оценка!$A$4,0,0.5))*$E30</f>
        <v>#REF!</v>
      </c>
      <c r="O30" s="8" t="e">
        <f>IF(#REF!=оценка!$A$2,1,IF(#REF!=оценка!$A$4,0,0.5))*$E30</f>
        <v>#REF!</v>
      </c>
      <c r="P30" s="8" t="e">
        <f>IF(#REF!=оценка!$A$2,1,IF(#REF!=оценка!$A$4,0,0.5))*$E30</f>
        <v>#REF!</v>
      </c>
      <c r="Q30" s="8" t="e">
        <f>IF(#REF!=оценка!$A$2,1,IF(#REF!=оценка!$A$4,0,0.5))*$E30</f>
        <v>#REF!</v>
      </c>
      <c r="R30" s="8" t="e">
        <f>IF(#REF!=оценка!$A$2,1,IF(#REF!=оценка!$A$4,0,0.5))*$E30</f>
        <v>#REF!</v>
      </c>
      <c r="S30" s="8" t="e">
        <f>IF(#REF!=оценка!$A$2,1,IF(#REF!=оценка!$A$4,0,0.5))*$E30</f>
        <v>#REF!</v>
      </c>
      <c r="T30" s="8" t="e">
        <f>IF(#REF!=оценка!$A$2,1,IF(#REF!=оценка!$A$4,0,0.5))*$E30</f>
        <v>#REF!</v>
      </c>
      <c r="U30" s="8" t="e">
        <f>IF(#REF!=оценка!$A$2,1,IF(#REF!=оценка!$A$4,0,0.5))*$E30</f>
        <v>#REF!</v>
      </c>
      <c r="V30" s="8" t="e">
        <f>IF(#REF!=оценка!$A$2,1,IF(#REF!=оценка!$A$4,0,0.5))*$E30</f>
        <v>#REF!</v>
      </c>
      <c r="W30" s="8" t="e">
        <f>IF(#REF!=оценка!$A$2,1,IF(#REF!=оценка!$A$4,0,0.5))*$E30</f>
        <v>#REF!</v>
      </c>
      <c r="X30" s="8" t="e">
        <f>IF(#REF!=оценка!$A$2,1,IF(#REF!=оценка!$A$4,0,0.5))*$E30</f>
        <v>#REF!</v>
      </c>
      <c r="Y30" s="8" t="e">
        <f>IF(#REF!=оценка!$A$2,1,IF(#REF!=оценка!$A$4,0,0.5))*$E30</f>
        <v>#REF!</v>
      </c>
      <c r="Z30" s="8" t="e">
        <f>IF(#REF!=оценка!$A$2,1,IF(#REF!=оценка!$A$4,0,0.5))*$E30</f>
        <v>#REF!</v>
      </c>
      <c r="AA30" s="8" t="e">
        <f>IF(#REF!=оценка!$A$2,1,IF(#REF!=оценка!$A$4,0,0.5))*$E30</f>
        <v>#REF!</v>
      </c>
      <c r="AB30" s="8" t="e">
        <f>IF(#REF!=оценка!$A$2,1,IF(#REF!=оценка!$A$4,0,0.5))*$E30</f>
        <v>#REF!</v>
      </c>
      <c r="AC30" s="8" t="e">
        <f>IF(#REF!=оценка!$A$2,1,IF(#REF!=оценка!$A$4,0,0.5))*$E30</f>
        <v>#REF!</v>
      </c>
      <c r="AD30" s="8" t="e">
        <f>IF(#REF!=оценка!$A$2,1,IF(#REF!=оценка!$A$4,0,0.5))*$E30</f>
        <v>#REF!</v>
      </c>
      <c r="AE30" s="8" t="e">
        <f>IF(#REF!=оценка!$A$2,1,IF(#REF!=оценка!$A$4,0,0.5))*$E30</f>
        <v>#REF!</v>
      </c>
      <c r="AF30" s="8" t="e">
        <f>IF(#REF!=оценка!$A$2,1,IF(#REF!=оценка!$A$4,0,0.5))*$E30</f>
        <v>#REF!</v>
      </c>
      <c r="AG30" s="8" t="e">
        <f>IF(#REF!=оценка!$A$2,1,IF(#REF!=оценка!$A$4,0,0.5))*$E30</f>
        <v>#REF!</v>
      </c>
      <c r="AH30" s="8" t="e">
        <f>IF(#REF!=оценка!$A$2,1,IF(#REF!=оценка!$A$4,0,0.5))*$E30</f>
        <v>#REF!</v>
      </c>
      <c r="AI30" s="8" t="e">
        <f>IF(#REF!=оценка!$A$2,1,IF(#REF!=оценка!$A$4,0,0.5))*$E30</f>
        <v>#REF!</v>
      </c>
      <c r="AK30" s="2">
        <f t="shared" si="3"/>
        <v>29</v>
      </c>
      <c r="AL30" s="2" t="e">
        <f>#REF!</f>
        <v>#REF!</v>
      </c>
      <c r="AM30" s="2" t="e">
        <f>$AH$32</f>
        <v>#REF!</v>
      </c>
    </row>
    <row r="31" spans="4:39" x14ac:dyDescent="0.3">
      <c r="D31" s="2">
        <f t="shared" si="2"/>
        <v>30</v>
      </c>
      <c r="E31" s="2">
        <v>4</v>
      </c>
      <c r="F31" s="8" t="e">
        <f>IF(#REF!=оценка!$A$2,1,IF(#REF!=оценка!$A$4,0,0.5))*$E31</f>
        <v>#REF!</v>
      </c>
      <c r="G31" s="8" t="e">
        <f>IF(#REF!=оценка!$A$2,1,IF(#REF!=оценка!$A$4,0,0.5))*$E31</f>
        <v>#REF!</v>
      </c>
      <c r="H31" s="8" t="e">
        <f>IF(#REF!=оценка!$A$2,1,IF(#REF!=оценка!$A$4,0,0.5))*$E31</f>
        <v>#REF!</v>
      </c>
      <c r="I31" s="8" t="e">
        <f>IF(#REF!=оценка!$A$2,1,IF(#REF!=оценка!$A$4,0,0.5))*$E31</f>
        <v>#REF!</v>
      </c>
      <c r="J31" s="8" t="e">
        <f>IF(#REF!=оценка!$A$2,1,IF(#REF!=оценка!$A$4,0,0.5))*$E31</f>
        <v>#REF!</v>
      </c>
      <c r="K31" s="8" t="e">
        <f>IF(#REF!=оценка!$A$2,1,IF(#REF!=оценка!$A$4,0,0.5))*$E31</f>
        <v>#REF!</v>
      </c>
      <c r="L31" s="8" t="e">
        <f>IF(#REF!=оценка!$A$2,1,IF(#REF!=оценка!$A$4,0,0.5))*$E31</f>
        <v>#REF!</v>
      </c>
      <c r="M31" s="8" t="e">
        <f>IF(#REF!=оценка!$A$2,1,IF(#REF!=оценка!$A$4,0,0.5))*$E31</f>
        <v>#REF!</v>
      </c>
      <c r="N31" s="8" t="e">
        <f>IF(#REF!=оценка!$A$2,1,IF(#REF!=оценка!$A$4,0,0.5))*$E31</f>
        <v>#REF!</v>
      </c>
      <c r="O31" s="8" t="e">
        <f>IF(#REF!=оценка!$A$2,1,IF(#REF!=оценка!$A$4,0,0.5))*$E31</f>
        <v>#REF!</v>
      </c>
      <c r="P31" s="8" t="e">
        <f>IF(#REF!=оценка!$A$2,1,IF(#REF!=оценка!$A$4,0,0.5))*$E31</f>
        <v>#REF!</v>
      </c>
      <c r="Q31" s="8" t="e">
        <f>IF(#REF!=оценка!$A$2,1,IF(#REF!=оценка!$A$4,0,0.5))*$E31</f>
        <v>#REF!</v>
      </c>
      <c r="R31" s="8" t="e">
        <f>IF(#REF!=оценка!$A$2,1,IF(#REF!=оценка!$A$4,0,0.5))*$E31</f>
        <v>#REF!</v>
      </c>
      <c r="S31" s="8" t="e">
        <f>IF(#REF!=оценка!$A$2,1,IF(#REF!=оценка!$A$4,0,0.5))*$E31</f>
        <v>#REF!</v>
      </c>
      <c r="T31" s="8" t="e">
        <f>IF(#REF!=оценка!$A$2,1,IF(#REF!=оценка!$A$4,0,0.5))*$E31</f>
        <v>#REF!</v>
      </c>
      <c r="U31" s="8" t="e">
        <f>IF(#REF!=оценка!$A$2,1,IF(#REF!=оценка!$A$4,0,0.5))*$E31</f>
        <v>#REF!</v>
      </c>
      <c r="V31" s="8" t="e">
        <f>IF(#REF!=оценка!$A$2,1,IF(#REF!=оценка!$A$4,0,0.5))*$E31</f>
        <v>#REF!</v>
      </c>
      <c r="W31" s="8" t="e">
        <f>IF(#REF!=оценка!$A$2,1,IF(#REF!=оценка!$A$4,0,0.5))*$E31</f>
        <v>#REF!</v>
      </c>
      <c r="X31" s="8" t="e">
        <f>IF(#REF!=оценка!$A$2,1,IF(#REF!=оценка!$A$4,0,0.5))*$E31</f>
        <v>#REF!</v>
      </c>
      <c r="Y31" s="8" t="e">
        <f>IF(#REF!=оценка!$A$2,1,IF(#REF!=оценка!$A$4,0,0.5))*$E31</f>
        <v>#REF!</v>
      </c>
      <c r="Z31" s="8" t="e">
        <f>IF(#REF!=оценка!$A$2,1,IF(#REF!=оценка!$A$4,0,0.5))*$E31</f>
        <v>#REF!</v>
      </c>
      <c r="AA31" s="8" t="e">
        <f>IF(#REF!=оценка!$A$2,1,IF(#REF!=оценка!$A$4,0,0.5))*$E31</f>
        <v>#REF!</v>
      </c>
      <c r="AB31" s="8" t="e">
        <f>IF(#REF!=оценка!$A$2,1,IF(#REF!=оценка!$A$4,0,0.5))*$E31</f>
        <v>#REF!</v>
      </c>
      <c r="AC31" s="8" t="e">
        <f>IF(#REF!=оценка!$A$2,1,IF(#REF!=оценка!$A$4,0,0.5))*$E31</f>
        <v>#REF!</v>
      </c>
      <c r="AD31" s="8" t="e">
        <f>IF(#REF!=оценка!$A$2,1,IF(#REF!=оценка!$A$4,0,0.5))*$E31</f>
        <v>#REF!</v>
      </c>
      <c r="AE31" s="8" t="e">
        <f>IF(#REF!=оценка!$A$2,1,IF(#REF!=оценка!$A$4,0,0.5))*$E31</f>
        <v>#REF!</v>
      </c>
      <c r="AF31" s="8" t="e">
        <f>IF(#REF!=оценка!$A$2,1,IF(#REF!=оценка!$A$4,0,0.5))*$E31</f>
        <v>#REF!</v>
      </c>
      <c r="AG31" s="8" t="e">
        <f>IF(#REF!=оценка!$A$2,1,IF(#REF!=оценка!$A$4,0,0.5))*$E31</f>
        <v>#REF!</v>
      </c>
      <c r="AH31" s="8" t="e">
        <f>IF(#REF!=оценка!$A$2,1,IF(#REF!=оценка!$A$4,0,0.5))*$E31</f>
        <v>#REF!</v>
      </c>
      <c r="AI31" s="8" t="e">
        <f>IF(#REF!=оценка!$A$2,1,IF(#REF!=оценка!$A$4,0,0.5))*$E31</f>
        <v>#REF!</v>
      </c>
      <c r="AK31" s="2">
        <f t="shared" si="3"/>
        <v>30</v>
      </c>
      <c r="AL31" s="2" t="e">
        <f>#REF!</f>
        <v>#REF!</v>
      </c>
      <c r="AM31" s="2" t="e">
        <f>$AI$32</f>
        <v>#REF!</v>
      </c>
    </row>
    <row r="32" spans="4:39" x14ac:dyDescent="0.3">
      <c r="E32" s="2">
        <f>SUM(E2:E31)</f>
        <v>88</v>
      </c>
      <c r="F32" s="11" t="e">
        <f>SUM(F2:F31)</f>
        <v>#REF!</v>
      </c>
      <c r="G32" s="11" t="e">
        <f t="shared" ref="G32:AI32" si="4">SUM(G2:G31)</f>
        <v>#REF!</v>
      </c>
      <c r="H32" s="11" t="e">
        <f t="shared" si="4"/>
        <v>#REF!</v>
      </c>
      <c r="I32" s="11" t="e">
        <f t="shared" si="4"/>
        <v>#REF!</v>
      </c>
      <c r="J32" s="11" t="e">
        <f t="shared" si="4"/>
        <v>#REF!</v>
      </c>
      <c r="K32" s="11" t="e">
        <f t="shared" si="4"/>
        <v>#REF!</v>
      </c>
      <c r="L32" s="11" t="e">
        <f t="shared" si="4"/>
        <v>#REF!</v>
      </c>
      <c r="M32" s="11" t="e">
        <f t="shared" si="4"/>
        <v>#REF!</v>
      </c>
      <c r="N32" s="11" t="e">
        <f t="shared" si="4"/>
        <v>#REF!</v>
      </c>
      <c r="O32" s="11" t="e">
        <f t="shared" si="4"/>
        <v>#REF!</v>
      </c>
      <c r="P32" s="11" t="e">
        <f t="shared" si="4"/>
        <v>#REF!</v>
      </c>
      <c r="Q32" s="11" t="e">
        <f t="shared" si="4"/>
        <v>#REF!</v>
      </c>
      <c r="R32" s="11" t="e">
        <f t="shared" si="4"/>
        <v>#REF!</v>
      </c>
      <c r="S32" s="11" t="e">
        <f t="shared" si="4"/>
        <v>#REF!</v>
      </c>
      <c r="T32" s="11" t="e">
        <f t="shared" si="4"/>
        <v>#REF!</v>
      </c>
      <c r="U32" s="11" t="e">
        <f t="shared" si="4"/>
        <v>#REF!</v>
      </c>
      <c r="V32" s="11" t="e">
        <f t="shared" si="4"/>
        <v>#REF!</v>
      </c>
      <c r="W32" s="11" t="e">
        <f t="shared" si="4"/>
        <v>#REF!</v>
      </c>
      <c r="X32" s="11" t="e">
        <f t="shared" si="4"/>
        <v>#REF!</v>
      </c>
      <c r="Y32" s="11" t="e">
        <f t="shared" si="4"/>
        <v>#REF!</v>
      </c>
      <c r="Z32" s="11" t="e">
        <f t="shared" si="4"/>
        <v>#REF!</v>
      </c>
      <c r="AA32" s="11" t="e">
        <f t="shared" si="4"/>
        <v>#REF!</v>
      </c>
      <c r="AB32" s="11" t="e">
        <f t="shared" si="4"/>
        <v>#REF!</v>
      </c>
      <c r="AC32" s="11" t="e">
        <f t="shared" si="4"/>
        <v>#REF!</v>
      </c>
      <c r="AD32" s="11" t="e">
        <f t="shared" si="4"/>
        <v>#REF!</v>
      </c>
      <c r="AE32" s="11" t="e">
        <f t="shared" si="4"/>
        <v>#REF!</v>
      </c>
      <c r="AF32" s="11" t="e">
        <f t="shared" si="4"/>
        <v>#REF!</v>
      </c>
      <c r="AG32" s="11" t="e">
        <f t="shared" si="4"/>
        <v>#REF!</v>
      </c>
      <c r="AH32" s="11" t="e">
        <f t="shared" si="4"/>
        <v>#REF!</v>
      </c>
      <c r="AI32" s="11" t="e">
        <f t="shared" si="4"/>
        <v>#REF!</v>
      </c>
    </row>
  </sheetData>
  <phoneticPr fontId="11" type="noConversion"/>
  <pageMargins left="0.7" right="0.7" top="0.75" bottom="0.75" header="0.3" footer="0.3"/>
  <pageSetup paperSize="9" orientation="portrait" r:id="rId1"/>
  <ignoredErrors>
    <ignoredError sqref="AE2 AL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бак_проект</vt:lpstr>
      <vt:lpstr>бак_нир</vt:lpstr>
      <vt:lpstr>маг_нир</vt:lpstr>
      <vt:lpstr>маг_проект</vt:lpstr>
      <vt:lpstr>оценка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2017-05-03T08:10:47Z</dcterms:created>
  <dcterms:modified xsi:type="dcterms:W3CDTF">2018-05-31T07:45:10Z</dcterms:modified>
</cp:coreProperties>
</file>