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0" yWindow="24" windowWidth="20100" windowHeight="9264" activeTab="2"/>
  </bookViews>
  <sheets>
    <sheet name="бак_нир" sheetId="1" r:id="rId1"/>
    <sheet name="бак_проект" sheetId="2" r:id="rId2"/>
    <sheet name="маг_нир" sheetId="3" r:id="rId3"/>
    <sheet name="маг_проект" sheetId="4" r:id="rId4"/>
  </sheets>
  <externalReferences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</externalReferences>
  <definedNames>
    <definedName name="выбор" localSheetId="2">[1]скрыто!#REF!</definedName>
    <definedName name="выбор">[2]скрыто!#REF!</definedName>
  </definedNames>
  <calcPr calcId="145621"/>
</workbook>
</file>

<file path=xl/calcChain.xml><?xml version="1.0" encoding="utf-8"?>
<calcChain xmlns="http://schemas.openxmlformats.org/spreadsheetml/2006/main">
  <c r="K6" i="4" l="1"/>
  <c r="L6" i="4"/>
  <c r="M6" i="4" s="1"/>
  <c r="K7" i="4"/>
  <c r="L7" i="4"/>
  <c r="N7" i="4" s="1"/>
  <c r="K8" i="4"/>
  <c r="L8" i="4"/>
  <c r="M8" i="4" s="1"/>
  <c r="O8" i="4" s="1"/>
  <c r="N8" i="4"/>
  <c r="K9" i="4"/>
  <c r="L9" i="4"/>
  <c r="N9" i="4" s="1"/>
  <c r="M9" i="4"/>
  <c r="O9" i="4" s="1"/>
  <c r="K10" i="4"/>
  <c r="L10" i="4"/>
  <c r="M10" i="4" s="1"/>
  <c r="K11" i="4"/>
  <c r="L11" i="4"/>
  <c r="N11" i="4" s="1"/>
  <c r="K12" i="4"/>
  <c r="L12" i="4"/>
  <c r="M12" i="4" s="1"/>
  <c r="O12" i="4" s="1"/>
  <c r="N12" i="4"/>
  <c r="K13" i="4"/>
  <c r="L13" i="4"/>
  <c r="M13" i="4"/>
  <c r="O13" i="4" s="1"/>
  <c r="N13" i="4"/>
  <c r="K14" i="4"/>
  <c r="L14" i="4"/>
  <c r="M14" i="4" s="1"/>
  <c r="K15" i="4"/>
  <c r="L15" i="4"/>
  <c r="N15" i="4" s="1"/>
  <c r="K16" i="4"/>
  <c r="L16" i="4"/>
  <c r="M16" i="4" s="1"/>
  <c r="O16" i="4" s="1"/>
  <c r="N16" i="4"/>
  <c r="K17" i="4"/>
  <c r="L17" i="4"/>
  <c r="M17" i="4"/>
  <c r="O17" i="4" s="1"/>
  <c r="N17" i="4"/>
  <c r="K18" i="4"/>
  <c r="L18" i="4"/>
  <c r="M18" i="4" s="1"/>
  <c r="K19" i="4"/>
  <c r="L19" i="4"/>
  <c r="N19" i="4" s="1"/>
  <c r="K20" i="4"/>
  <c r="L20" i="4"/>
  <c r="M20" i="4" s="1"/>
  <c r="O20" i="4" s="1"/>
  <c r="N20" i="4"/>
  <c r="K21" i="4"/>
  <c r="L21" i="4"/>
  <c r="M21" i="4"/>
  <c r="O21" i="4" s="1"/>
  <c r="N21" i="4"/>
  <c r="K22" i="4"/>
  <c r="L22" i="4"/>
  <c r="M22" i="4" s="1"/>
  <c r="K23" i="4"/>
  <c r="L23" i="4"/>
  <c r="N23" i="4" s="1"/>
  <c r="K24" i="4"/>
  <c r="L24" i="4"/>
  <c r="M24" i="4" s="1"/>
  <c r="O24" i="4" s="1"/>
  <c r="N24" i="4"/>
  <c r="K25" i="4"/>
  <c r="L25" i="4"/>
  <c r="M25" i="4"/>
  <c r="O25" i="4" s="1"/>
  <c r="N25" i="4"/>
  <c r="K26" i="4"/>
  <c r="L26" i="4"/>
  <c r="M26" i="4" s="1"/>
  <c r="K27" i="4"/>
  <c r="L27" i="4"/>
  <c r="N27" i="4" s="1"/>
  <c r="K28" i="4"/>
  <c r="L28" i="4"/>
  <c r="M28" i="4" s="1"/>
  <c r="O28" i="4" s="1"/>
  <c r="N28" i="4"/>
  <c r="K29" i="4"/>
  <c r="L29" i="4"/>
  <c r="M29" i="4"/>
  <c r="O29" i="4" s="1"/>
  <c r="N29" i="4"/>
  <c r="K30" i="4"/>
  <c r="L30" i="4"/>
  <c r="M30" i="4" s="1"/>
  <c r="K31" i="4"/>
  <c r="L31" i="4"/>
  <c r="N31" i="4" s="1"/>
  <c r="K32" i="4"/>
  <c r="L32" i="4"/>
  <c r="M32" i="4" s="1"/>
  <c r="O32" i="4" s="1"/>
  <c r="N32" i="4"/>
  <c r="K33" i="4"/>
  <c r="L33" i="4"/>
  <c r="M33" i="4"/>
  <c r="O33" i="4" s="1"/>
  <c r="N33" i="4"/>
  <c r="K34" i="4"/>
  <c r="L34" i="4"/>
  <c r="M34" i="4" s="1"/>
  <c r="L5" i="4"/>
  <c r="N5" i="4" s="1"/>
  <c r="K5" i="4"/>
  <c r="K6" i="3"/>
  <c r="L6" i="3"/>
  <c r="M6" i="3" s="1"/>
  <c r="K7" i="3"/>
  <c r="L7" i="3"/>
  <c r="N7" i="3" s="1"/>
  <c r="K8" i="3"/>
  <c r="L8" i="3"/>
  <c r="M8" i="3" s="1"/>
  <c r="O8" i="3" s="1"/>
  <c r="N8" i="3"/>
  <c r="K9" i="3"/>
  <c r="L9" i="3"/>
  <c r="M9" i="3"/>
  <c r="O9" i="3" s="1"/>
  <c r="N9" i="3"/>
  <c r="K10" i="3"/>
  <c r="L10" i="3"/>
  <c r="M10" i="3" s="1"/>
  <c r="K11" i="3"/>
  <c r="L11" i="3"/>
  <c r="N11" i="3" s="1"/>
  <c r="O5" i="3"/>
  <c r="L5" i="3"/>
  <c r="J5" i="3"/>
  <c r="K5" i="3" s="1"/>
  <c r="L6" i="2"/>
  <c r="L7" i="2"/>
  <c r="L8" i="2"/>
  <c r="L9" i="2"/>
  <c r="L10" i="2"/>
  <c r="L11" i="2"/>
  <c r="L12" i="2"/>
  <c r="L13" i="2"/>
  <c r="L14" i="2"/>
  <c r="L15" i="2"/>
  <c r="L16" i="2"/>
  <c r="L17" i="2"/>
  <c r="L18" i="2"/>
  <c r="L19" i="2"/>
  <c r="L20" i="2"/>
  <c r="L21" i="2"/>
  <c r="L22" i="2"/>
  <c r="L23" i="2"/>
  <c r="L24" i="2"/>
  <c r="L25" i="2"/>
  <c r="L26" i="2"/>
  <c r="L27" i="2"/>
  <c r="L28" i="2"/>
  <c r="L29" i="2"/>
  <c r="L30" i="2"/>
  <c r="L31" i="2"/>
  <c r="L32" i="2"/>
  <c r="L33" i="2"/>
  <c r="L34" i="2"/>
  <c r="M6" i="2"/>
  <c r="N6" i="2"/>
  <c r="O6" i="2" s="1"/>
  <c r="M7" i="2"/>
  <c r="N7" i="2"/>
  <c r="P7" i="2" s="1"/>
  <c r="M8" i="2"/>
  <c r="N8" i="2"/>
  <c r="O8" i="2" s="1"/>
  <c r="M9" i="2"/>
  <c r="N9" i="2"/>
  <c r="P9" i="2" s="1"/>
  <c r="M10" i="2"/>
  <c r="N10" i="2"/>
  <c r="P10" i="2" s="1"/>
  <c r="M11" i="2"/>
  <c r="N11" i="2"/>
  <c r="P11" i="2" s="1"/>
  <c r="M12" i="2"/>
  <c r="N12" i="2"/>
  <c r="O12" i="2" s="1"/>
  <c r="M13" i="2"/>
  <c r="N13" i="2"/>
  <c r="O13" i="2" s="1"/>
  <c r="M14" i="2"/>
  <c r="N14" i="2"/>
  <c r="O14" i="2" s="1"/>
  <c r="M15" i="2"/>
  <c r="N15" i="2"/>
  <c r="P15" i="2" s="1"/>
  <c r="M16" i="2"/>
  <c r="N16" i="2"/>
  <c r="O16" i="2" s="1"/>
  <c r="M17" i="2"/>
  <c r="N17" i="2"/>
  <c r="P17" i="2" s="1"/>
  <c r="M18" i="2"/>
  <c r="N18" i="2"/>
  <c r="O18" i="2" s="1"/>
  <c r="N5" i="2"/>
  <c r="L5" i="2"/>
  <c r="M5" i="2" s="1"/>
  <c r="M6" i="1"/>
  <c r="M7" i="1"/>
  <c r="M8" i="1"/>
  <c r="M9" i="1"/>
  <c r="M10" i="1"/>
  <c r="O10" i="1" s="1"/>
  <c r="M5" i="1"/>
  <c r="O5" i="1" s="1"/>
  <c r="K6" i="1"/>
  <c r="L6" i="1"/>
  <c r="K7" i="1"/>
  <c r="L7" i="1" s="1"/>
  <c r="K8" i="1"/>
  <c r="L8" i="1"/>
  <c r="N8" i="1"/>
  <c r="K9" i="1"/>
  <c r="K10" i="1"/>
  <c r="L10" i="1"/>
  <c r="L5" i="1"/>
  <c r="O10" i="4" l="1"/>
  <c r="O34" i="4"/>
  <c r="N34" i="4"/>
  <c r="M31" i="4"/>
  <c r="O31" i="4" s="1"/>
  <c r="N30" i="4"/>
  <c r="O30" i="4" s="1"/>
  <c r="M27" i="4"/>
  <c r="O27" i="4" s="1"/>
  <c r="N26" i="4"/>
  <c r="O26" i="4" s="1"/>
  <c r="M23" i="4"/>
  <c r="O23" i="4" s="1"/>
  <c r="N22" i="4"/>
  <c r="O22" i="4" s="1"/>
  <c r="M19" i="4"/>
  <c r="O19" i="4" s="1"/>
  <c r="N18" i="4"/>
  <c r="O18" i="4" s="1"/>
  <c r="M15" i="4"/>
  <c r="O15" i="4" s="1"/>
  <c r="N14" i="4"/>
  <c r="O14" i="4" s="1"/>
  <c r="M11" i="4"/>
  <c r="O11" i="4" s="1"/>
  <c r="N10" i="4"/>
  <c r="M7" i="4"/>
  <c r="O7" i="4" s="1"/>
  <c r="N6" i="4"/>
  <c r="O6" i="4" s="1"/>
  <c r="M5" i="4"/>
  <c r="O5" i="4" s="1"/>
  <c r="O10" i="3"/>
  <c r="M11" i="3"/>
  <c r="O11" i="3" s="1"/>
  <c r="N10" i="3"/>
  <c r="M7" i="3"/>
  <c r="O7" i="3" s="1"/>
  <c r="N6" i="3"/>
  <c r="O6" i="3" s="1"/>
  <c r="O7" i="2"/>
  <c r="Q7" i="2" s="1"/>
  <c r="O17" i="2"/>
  <c r="Q17" i="2" s="1"/>
  <c r="P14" i="2"/>
  <c r="Q14" i="2" s="1"/>
  <c r="P13" i="2"/>
  <c r="O15" i="2"/>
  <c r="Q15" i="2" s="1"/>
  <c r="Q13" i="2"/>
  <c r="O9" i="2"/>
  <c r="Q9" i="2" s="1"/>
  <c r="P6" i="2"/>
  <c r="Q6" i="2"/>
  <c r="P18" i="2"/>
  <c r="Q18" i="2" s="1"/>
  <c r="O11" i="2"/>
  <c r="Q11" i="2" s="1"/>
  <c r="O10" i="2"/>
  <c r="Q10" i="2" s="1"/>
  <c r="P8" i="2"/>
  <c r="Q8" i="2" s="1"/>
  <c r="P16" i="2"/>
  <c r="Q16" i="2" s="1"/>
  <c r="P12" i="2"/>
  <c r="Q12" i="2" s="1"/>
  <c r="N5" i="1"/>
  <c r="O9" i="1"/>
  <c r="N9" i="1"/>
  <c r="N6" i="1"/>
  <c r="P6" i="1" s="1"/>
  <c r="O6" i="1"/>
  <c r="O8" i="1"/>
  <c r="P8" i="1" s="1"/>
  <c r="N10" i="1"/>
  <c r="P10" i="1" s="1"/>
  <c r="L9" i="1"/>
  <c r="N5" i="3" l="1"/>
  <c r="M5" i="3"/>
  <c r="P5" i="2"/>
  <c r="O5" i="2"/>
  <c r="Q5" i="2" s="1"/>
  <c r="O7" i="1"/>
  <c r="N7" i="1"/>
  <c r="P7" i="1" s="1"/>
  <c r="P9" i="1"/>
  <c r="K20" i="2" l="1"/>
  <c r="K19" i="2"/>
  <c r="K18" i="2"/>
  <c r="K17" i="2"/>
  <c r="K16" i="2"/>
  <c r="K15" i="2"/>
  <c r="K14" i="2"/>
  <c r="K13" i="2"/>
  <c r="K12" i="2"/>
  <c r="K11" i="2"/>
  <c r="K10" i="2"/>
  <c r="K9" i="2"/>
  <c r="K8" i="2"/>
  <c r="K7" i="2"/>
  <c r="K6" i="2"/>
  <c r="K5" i="2"/>
  <c r="J6" i="2"/>
  <c r="J7" i="2"/>
  <c r="J8" i="2"/>
  <c r="J9" i="2"/>
  <c r="J10" i="2"/>
  <c r="J11" i="2"/>
  <c r="J12" i="2"/>
  <c r="J13" i="2"/>
  <c r="J14" i="2"/>
  <c r="J15" i="2"/>
  <c r="J16" i="2"/>
  <c r="J17" i="2"/>
  <c r="J18" i="2"/>
  <c r="J5" i="2"/>
  <c r="H6" i="2" l="1"/>
  <c r="H7" i="2"/>
  <c r="H8" i="2"/>
  <c r="H9" i="2"/>
  <c r="H10" i="2"/>
  <c r="H11" i="2"/>
  <c r="H12" i="2"/>
  <c r="H13" i="2"/>
  <c r="H14" i="2"/>
  <c r="H15" i="2"/>
  <c r="H16" i="2"/>
  <c r="H17" i="2"/>
  <c r="H18" i="2"/>
  <c r="H5" i="2"/>
  <c r="H6" i="1" l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5" i="1"/>
  <c r="I6" i="4" l="1"/>
  <c r="J6" i="4"/>
  <c r="I7" i="4"/>
  <c r="J7" i="4"/>
  <c r="I8" i="4"/>
  <c r="J8" i="4"/>
  <c r="I9" i="4"/>
  <c r="J9" i="4"/>
  <c r="I10" i="4"/>
  <c r="J10" i="4"/>
  <c r="I11" i="4"/>
  <c r="J11" i="4"/>
  <c r="I12" i="4"/>
  <c r="J12" i="4"/>
  <c r="I13" i="4"/>
  <c r="J13" i="4"/>
  <c r="I14" i="4"/>
  <c r="J14" i="4"/>
  <c r="I15" i="4"/>
  <c r="J15" i="4"/>
  <c r="I16" i="4"/>
  <c r="J16" i="4"/>
  <c r="I17" i="4"/>
  <c r="J17" i="4"/>
  <c r="I18" i="4"/>
  <c r="J18" i="4"/>
  <c r="I19" i="4"/>
  <c r="J19" i="4"/>
  <c r="I20" i="4"/>
  <c r="J20" i="4"/>
  <c r="I21" i="4"/>
  <c r="J21" i="4"/>
  <c r="I22" i="4"/>
  <c r="J22" i="4"/>
  <c r="I23" i="4"/>
  <c r="J23" i="4"/>
  <c r="I24" i="4"/>
  <c r="J24" i="4"/>
  <c r="I25" i="4"/>
  <c r="J25" i="4"/>
  <c r="I26" i="4"/>
  <c r="J26" i="4"/>
  <c r="I27" i="4"/>
  <c r="J27" i="4"/>
  <c r="I28" i="4"/>
  <c r="J28" i="4"/>
  <c r="I29" i="4"/>
  <c r="J29" i="4"/>
  <c r="I30" i="4"/>
  <c r="J30" i="4"/>
  <c r="I31" i="4"/>
  <c r="J31" i="4"/>
  <c r="I32" i="4"/>
  <c r="J32" i="4"/>
  <c r="I33" i="4"/>
  <c r="J33" i="4"/>
  <c r="I34" i="4"/>
  <c r="J34" i="4"/>
  <c r="J5" i="4"/>
  <c r="I5" i="4"/>
  <c r="E6" i="4"/>
  <c r="F6" i="4"/>
  <c r="G6" i="4"/>
  <c r="H6" i="4"/>
  <c r="E7" i="4"/>
  <c r="F7" i="4"/>
  <c r="G7" i="4"/>
  <c r="H7" i="4"/>
  <c r="E8" i="4"/>
  <c r="F8" i="4"/>
  <c r="G8" i="4"/>
  <c r="H8" i="4"/>
  <c r="H5" i="4"/>
  <c r="G5" i="4"/>
  <c r="F5" i="4"/>
  <c r="E5" i="4"/>
  <c r="E6" i="3" l="1"/>
  <c r="F6" i="3"/>
  <c r="G6" i="3"/>
  <c r="J6" i="3" s="1"/>
  <c r="H6" i="3"/>
  <c r="E7" i="3"/>
  <c r="F7" i="3"/>
  <c r="G7" i="3"/>
  <c r="H7" i="3"/>
  <c r="E8" i="3"/>
  <c r="F8" i="3"/>
  <c r="G8" i="3"/>
  <c r="H8" i="3"/>
  <c r="E9" i="3"/>
  <c r="F9" i="3"/>
  <c r="I9" i="3" s="1"/>
  <c r="G9" i="3"/>
  <c r="H9" i="3"/>
  <c r="E10" i="3"/>
  <c r="F10" i="3"/>
  <c r="I10" i="3" s="1"/>
  <c r="G10" i="3"/>
  <c r="H10" i="3"/>
  <c r="E11" i="3"/>
  <c r="F11" i="3"/>
  <c r="G11" i="3"/>
  <c r="H11" i="3"/>
  <c r="H5" i="3"/>
  <c r="G5" i="3"/>
  <c r="F5" i="3"/>
  <c r="E5" i="3"/>
  <c r="I5" i="3" s="1"/>
  <c r="J10" i="3" l="1"/>
  <c r="I8" i="3"/>
  <c r="I7" i="3"/>
  <c r="J9" i="3"/>
  <c r="J8" i="3"/>
  <c r="I6" i="3"/>
  <c r="J11" i="3"/>
  <c r="I11" i="3"/>
  <c r="J7" i="3"/>
  <c r="K21" i="2" l="1"/>
  <c r="K22" i="2"/>
  <c r="K23" i="2"/>
  <c r="K24" i="2"/>
  <c r="K25" i="2"/>
  <c r="K26" i="2"/>
  <c r="K27" i="2"/>
  <c r="K28" i="2"/>
  <c r="K29" i="2"/>
  <c r="K30" i="2"/>
  <c r="K31" i="2"/>
  <c r="K32" i="2"/>
  <c r="K33" i="2"/>
  <c r="K34" i="2"/>
  <c r="E6" i="2"/>
  <c r="F6" i="2"/>
  <c r="G6" i="2"/>
  <c r="I6" i="2"/>
  <c r="E7" i="2"/>
  <c r="F7" i="2"/>
  <c r="G7" i="2"/>
  <c r="I7" i="2"/>
  <c r="E8" i="2"/>
  <c r="F8" i="2"/>
  <c r="G8" i="2"/>
  <c r="I8" i="2"/>
  <c r="E9" i="2"/>
  <c r="F9" i="2"/>
  <c r="G9" i="2"/>
  <c r="I9" i="2"/>
  <c r="E10" i="2"/>
  <c r="F10" i="2"/>
  <c r="G10" i="2"/>
  <c r="I10" i="2"/>
  <c r="E11" i="2"/>
  <c r="F11" i="2"/>
  <c r="G11" i="2"/>
  <c r="I11" i="2"/>
  <c r="E12" i="2"/>
  <c r="F12" i="2"/>
  <c r="G12" i="2"/>
  <c r="I12" i="2"/>
  <c r="E13" i="2"/>
  <c r="F13" i="2"/>
  <c r="G13" i="2"/>
  <c r="I13" i="2"/>
  <c r="E14" i="2"/>
  <c r="F14" i="2"/>
  <c r="G14" i="2"/>
  <c r="I14" i="2"/>
  <c r="E15" i="2"/>
  <c r="F15" i="2"/>
  <c r="G15" i="2"/>
  <c r="I15" i="2"/>
  <c r="E16" i="2"/>
  <c r="F16" i="2"/>
  <c r="G16" i="2"/>
  <c r="I16" i="2"/>
  <c r="E17" i="2"/>
  <c r="F17" i="2"/>
  <c r="G17" i="2"/>
  <c r="I17" i="2"/>
  <c r="E18" i="2"/>
  <c r="F18" i="2"/>
  <c r="G18" i="2"/>
  <c r="I18" i="2"/>
  <c r="I5" i="2"/>
  <c r="G5" i="2"/>
  <c r="F5" i="2"/>
  <c r="E5" i="2"/>
  <c r="E6" i="1" l="1"/>
  <c r="E7" i="1"/>
  <c r="E8" i="1"/>
  <c r="E9" i="1"/>
  <c r="E10" i="1"/>
  <c r="E5" i="1"/>
  <c r="J6" i="1" l="1"/>
  <c r="F6" i="1"/>
  <c r="G6" i="1"/>
  <c r="I6" i="1"/>
  <c r="F7" i="1"/>
  <c r="G7" i="1"/>
  <c r="I7" i="1"/>
  <c r="F8" i="1"/>
  <c r="G8" i="1"/>
  <c r="I8" i="1"/>
  <c r="F9" i="1"/>
  <c r="G9" i="1"/>
  <c r="I9" i="1"/>
  <c r="J9" i="1" s="1"/>
  <c r="F10" i="1"/>
  <c r="G10" i="1"/>
  <c r="I10" i="1"/>
  <c r="J10" i="1" s="1"/>
  <c r="I5" i="1"/>
  <c r="G5" i="1"/>
  <c r="F5" i="1"/>
  <c r="K5" i="1" s="1"/>
  <c r="J8" i="1" l="1"/>
  <c r="J5" i="1"/>
  <c r="J7" i="1"/>
  <c r="A6" i="4"/>
  <c r="A7" i="4" s="1"/>
  <c r="A8" i="4" s="1"/>
  <c r="A9" i="4" s="1"/>
  <c r="A10" i="4" s="1"/>
  <c r="A11" i="4" s="1"/>
  <c r="A12" i="4" s="1"/>
  <c r="A13" i="4" s="1"/>
  <c r="A14" i="4" s="1"/>
  <c r="A15" i="4" s="1"/>
  <c r="A16" i="4" s="1"/>
  <c r="A17" i="4" s="1"/>
  <c r="A18" i="4" s="1"/>
  <c r="A19" i="4" s="1"/>
  <c r="A20" i="4" s="1"/>
  <c r="A21" i="4" s="1"/>
  <c r="A22" i="4" s="1"/>
  <c r="A23" i="4" s="1"/>
  <c r="A24" i="4" s="1"/>
  <c r="A25" i="4" s="1"/>
  <c r="A26" i="4" s="1"/>
  <c r="A27" i="4" s="1"/>
  <c r="A28" i="4" s="1"/>
  <c r="A29" i="4" s="1"/>
  <c r="A30" i="4" s="1"/>
  <c r="A31" i="4" s="1"/>
  <c r="A32" i="4" s="1"/>
  <c r="A33" i="4" s="1"/>
  <c r="A34" i="4" s="1"/>
  <c r="P5" i="1" l="1"/>
  <c r="A6" i="3"/>
  <c r="A7" i="3" s="1"/>
  <c r="A8" i="3" s="1"/>
  <c r="A9" i="3" s="1"/>
  <c r="A10" i="3" s="1"/>
  <c r="A11" i="3" s="1"/>
  <c r="A12" i="3" s="1"/>
  <c r="A13" i="3" s="1"/>
  <c r="A14" i="3" s="1"/>
  <c r="A15" i="3" s="1"/>
  <c r="A16" i="3" s="1"/>
  <c r="A17" i="3" s="1"/>
  <c r="A18" i="3" s="1"/>
  <c r="A19" i="3" s="1"/>
  <c r="A20" i="3" s="1"/>
  <c r="A21" i="3" s="1"/>
  <c r="A22" i="3" s="1"/>
  <c r="A23" i="3" s="1"/>
  <c r="A24" i="3" s="1"/>
  <c r="A25" i="3" s="1"/>
  <c r="A26" i="3" s="1"/>
  <c r="A27" i="3" s="1"/>
  <c r="A28" i="3" s="1"/>
  <c r="A29" i="3" s="1"/>
  <c r="A6" i="2" l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6" i="1" l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</calcChain>
</file>

<file path=xl/sharedStrings.xml><?xml version="1.0" encoding="utf-8"?>
<sst xmlns="http://schemas.openxmlformats.org/spreadsheetml/2006/main" count="168" uniqueCount="96">
  <si>
    <t>Воронежский ГТУ</t>
  </si>
  <si>
    <t>Строительство и управление социально – значимого объекта на примере физкультурно – оздоровительного комплекса. Воронежская область, Хохольский район</t>
  </si>
  <si>
    <t>Фомина Инна Николаевна</t>
  </si>
  <si>
    <t>Южно-Уральский ГУ</t>
  </si>
  <si>
    <t>Анализ снижения стоимости жилья под воздействием негативных ожиданий от строительства горно-обогатительного комбината на примере Челябинской области</t>
  </si>
  <si>
    <t>Сухарева Полина Сергеевна</t>
  </si>
  <si>
    <t>Донской ГТУ</t>
  </si>
  <si>
    <t>Оценка эффективности управленческих решений при реализации проекта строительства бюджетного детского сада на 300 мест в составе жилого комплекса на ул. Левобережной в г. Ростове-на-Дону</t>
  </si>
  <si>
    <t>Пингин Евгений Евгеньевич</t>
  </si>
  <si>
    <t>Казанский ГАСУ</t>
  </si>
  <si>
    <t>Оценка рыночной стоимости бизнеса «ООО Эксима Трейдинг»</t>
  </si>
  <si>
    <t>Киряев Аскар Маратович</t>
  </si>
  <si>
    <t>Управление инжиниринговым проектом строительства 3-х секционного многоквартирного жилого дома со встроенно-пристроенными помещениями, расположенного по ул. Владимира Невского, г. Воронеж</t>
  </si>
  <si>
    <t>Боева Татьяна Александровна</t>
  </si>
  <si>
    <t>Реализация девелоперского проекта строительства многофункционального комплекса «Водный» с учетом факторов риска и их воздействий, г. Москва</t>
  </si>
  <si>
    <t>Белокобыльский Руслан Ильгарович</t>
  </si>
  <si>
    <t>ВУЗ (сокращённо)</t>
  </si>
  <si>
    <t>Тема ВКР</t>
  </si>
  <si>
    <t>Фамилия Имя Отчество участника</t>
  </si>
  <si>
    <t>№</t>
  </si>
  <si>
    <t>РЕЗУЛЬТАТЫ ЭКСПЕРТИЗЫ</t>
  </si>
  <si>
    <t>научно-исследовательская работа бакалавра</t>
  </si>
  <si>
    <t>Инвестиционно-строительная деятельность</t>
  </si>
  <si>
    <t>проектная работа бакалавра</t>
  </si>
  <si>
    <t>Акульшина Мария Михайловна</t>
  </si>
  <si>
    <t>Управление объектом культурного наследия</t>
  </si>
  <si>
    <t>Самарский ГТУ</t>
  </si>
  <si>
    <t>Кузнецов Михаил Иванович</t>
  </si>
  <si>
    <t>Обоснование целесообразности строительства батутного центра в Калининском районе г. Челябинска</t>
  </si>
  <si>
    <t>Малахов Владислав Олегович</t>
  </si>
  <si>
    <t>Инвестиционное обоснование проекта строительства спортивного комплекса «Фортуна»</t>
  </si>
  <si>
    <t>Малова Юлия Александровна</t>
  </si>
  <si>
    <t>Экспертиза и управление проектом строительства детского сада</t>
  </si>
  <si>
    <t>Мотунова Марина Сергеевна</t>
  </si>
  <si>
    <t>Экспертиза конструктивных, организационных и технологических решений проекта реконструкции промышленного здания в торгово-офисное в г. Белгороде</t>
  </si>
  <si>
    <t>Белгородский ГТУ</t>
  </si>
  <si>
    <t>Мяснянкина Анна Николаевна</t>
  </si>
  <si>
    <t>Оптимизация проектных решений объектов социального назначения</t>
  </si>
  <si>
    <t>Парамонова Виолетта Сергеевна</t>
  </si>
  <si>
    <t>Разработка  инвестиционного проекта мусоросортировочного завода на базе полигона ТБО, расположенного в Зеленодольском районе, с. Айша, ул. Лесная</t>
  </si>
  <si>
    <t>Першина Мария Сергеевна</t>
  </si>
  <si>
    <t>Инвестиционный проект строительства Хостела в рамках ТОСЭР в г. Южно-Сахалинске</t>
  </si>
  <si>
    <t>Дальневосточный ГУПС</t>
  </si>
  <si>
    <t>Полищук Антон Викторович</t>
  </si>
  <si>
    <t>Экспертиза здания лаборатории ФБУЗ «Центр гигиены и эпидемиологии Ярославской области» с целью изменения его функционального назначения</t>
  </si>
  <si>
    <t>Ивановский ГПУ</t>
  </si>
  <si>
    <t>Полищук Евгения Ивановна</t>
  </si>
  <si>
    <t>Экспертиза здания Ярославского отделения Верхне-Волжского филиала АО «Ростехинвентаризация - Федеральное БТИ» с целью определения его дальнейшего использования</t>
  </si>
  <si>
    <t>Пониткина Юлия Николаевна</t>
  </si>
  <si>
    <t>Реконструкция промышленной площадки под оптово-распределительный центр в г. Тюмени</t>
  </si>
  <si>
    <t>Тюменский ИУ</t>
  </si>
  <si>
    <t xml:space="preserve">Пономарева Оксана Олеговна </t>
  </si>
  <si>
    <t xml:space="preserve">Инвестиционный проект строительства завода по переработке картофеля </t>
  </si>
  <si>
    <t>Сушинская Алина Владиславовна</t>
  </si>
  <si>
    <t>Инвестиционное обоснование строительства и управления 12-ти этажного многоквартирного дома в г. Ростове-на-Дону по ул. Плехановская,32</t>
  </si>
  <si>
    <t>Новосибирский ГАСУ</t>
  </si>
  <si>
    <t xml:space="preserve">Шкрабовская Анастасия Юрьевна </t>
  </si>
  <si>
    <t>Экспертиза, управление и реализация проекта торгового комплекса в г. Самаре</t>
  </si>
  <si>
    <t>магистерская диссертация</t>
  </si>
  <si>
    <t>Валяева Наталья Александровна</t>
  </si>
  <si>
    <t>Инструменты и практики устойчивого развития городских округов</t>
  </si>
  <si>
    <t>Дресвянникова Екатерина Александровна</t>
  </si>
  <si>
    <t>Совершенствование организационно-экономического механизма капитального ремонта многоквартирных жилых домов</t>
  </si>
  <si>
    <t>Нижегородский ГАСУ</t>
  </si>
  <si>
    <t>Калинин Константин Алексеевич</t>
  </si>
  <si>
    <r>
      <t>А</t>
    </r>
    <r>
      <rPr>
        <sz val="11"/>
        <color theme="1"/>
        <rFont val="Times New Roman"/>
        <family val="1"/>
        <charset val="204"/>
      </rPr>
      <t>нализ методов экономической экспертизы инвестиционно -строительных проектов</t>
    </r>
  </si>
  <si>
    <t>Пукита Алеся Геннадьевна</t>
  </si>
  <si>
    <t>Особенности производства судебно-строительной технической экспертизы на объектах культурного наследия</t>
  </si>
  <si>
    <t>Сердюкова Анастасия Александровна</t>
  </si>
  <si>
    <t>Перспективное планирование сельских территорий в рамках развития агропромышленного комплекса субъекта РФ (на примере Ростовской области)</t>
  </si>
  <si>
    <t>Тасоева Полина Евгеньевна</t>
  </si>
  <si>
    <t>Управление совокупной стоимостью владения спортивными зданиями и сооружениями</t>
  </si>
  <si>
    <t>Яровая Анастасия Сергеевна</t>
  </si>
  <si>
    <t>Основные проблемы и направления развития производства строительных материалов и технологий в строительной отрасли с точки зрения импортозамещения</t>
  </si>
  <si>
    <t>проектная работа магистра</t>
  </si>
  <si>
    <t>Котдусова Алия Гамилевна</t>
  </si>
  <si>
    <t>Системный подход к проведению судебной экспертизы дорожного покрытия на примере участка дороги «Казань-Малмыж» 3 категории в Балтасинском районе Республики Татарстан</t>
  </si>
  <si>
    <t>Латыпов Эмиль Навилевич</t>
  </si>
  <si>
    <t>Системный подход к формированию механизмов управления рисками в рамках реализации инвестиционно-строительного проекта</t>
  </si>
  <si>
    <t>Оберемок Марина Игоревна</t>
  </si>
  <si>
    <t>Пути повышения эффективности девелопмента территорий Белгородской агломерации</t>
  </si>
  <si>
    <t>Харитонов Виталий Александрович</t>
  </si>
  <si>
    <t>Объекты культурного наследия г.Казани как объекты судебно-строительной технической экспертизы (на примере конструкции стен)</t>
  </si>
  <si>
    <t>БГТУ</t>
  </si>
  <si>
    <t>ВГТУ</t>
  </si>
  <si>
    <t>ДГТУ</t>
  </si>
  <si>
    <t>ННГАСУ</t>
  </si>
  <si>
    <t>среднее</t>
  </si>
  <si>
    <t>отклон.</t>
  </si>
  <si>
    <t>КГАСУ</t>
  </si>
  <si>
    <t>ТИУ</t>
  </si>
  <si>
    <t>коэф.вар.</t>
  </si>
  <si>
    <t>ограничение</t>
  </si>
  <si>
    <t>условие1</t>
  </si>
  <si>
    <t>условие2</t>
  </si>
  <si>
    <t>среднее коррект.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</si>
</sst>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3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sz val="10"/>
      <name val="Arial Cyr"/>
      <charset val="204"/>
    </font>
    <font>
      <b/>
      <sz val="14"/>
      <name val="Arial Cyr"/>
      <charset val="204"/>
    </font>
    <font>
      <b/>
      <sz val="14"/>
      <name val="Calibri"/>
      <family val="2"/>
      <charset val="204"/>
      <scheme val="minor"/>
    </font>
    <font>
      <b/>
      <i/>
      <sz val="12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0" tint="-0.49998474074526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indexed="13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1">
    <xf numFmtId="0" fontId="0" fillId="0" borderId="0" xfId="0"/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0" borderId="0" xfId="1"/>
    <xf numFmtId="0" fontId="4" fillId="2" borderId="1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 wrapText="1"/>
    </xf>
    <xf numFmtId="0" fontId="10" fillId="0" borderId="1" xfId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4" fillId="2" borderId="1" xfId="0" applyFont="1" applyFill="1" applyBorder="1" applyAlignment="1">
      <alignment horizontal="center" vertical="center" textRotation="90" wrapText="1"/>
    </xf>
    <xf numFmtId="164" fontId="2" fillId="0" borderId="1" xfId="0" applyNumberFormat="1" applyFont="1" applyBorder="1" applyAlignment="1">
      <alignment horizontal="center" vertical="center"/>
    </xf>
    <xf numFmtId="164" fontId="2" fillId="3" borderId="1" xfId="0" applyNumberFormat="1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5" fillId="3" borderId="3" xfId="1" applyFont="1" applyFill="1" applyBorder="1" applyAlignment="1">
      <alignment horizontal="center" vertical="center"/>
    </xf>
    <xf numFmtId="0" fontId="5" fillId="3" borderId="2" xfId="1" applyFont="1" applyFill="1" applyBorder="1" applyAlignment="1">
      <alignment horizontal="center" vertical="center"/>
    </xf>
    <xf numFmtId="0" fontId="8" fillId="0" borderId="4" xfId="1" applyFont="1" applyBorder="1" applyAlignment="1">
      <alignment horizontal="center" vertical="center"/>
    </xf>
    <xf numFmtId="0" fontId="8" fillId="0" borderId="5" xfId="1" applyFont="1" applyBorder="1" applyAlignment="1">
      <alignment horizontal="center" vertical="center"/>
    </xf>
    <xf numFmtId="0" fontId="9" fillId="0" borderId="6" xfId="1" applyFont="1" applyBorder="1" applyAlignment="1">
      <alignment horizontal="center" vertical="center"/>
    </xf>
    <xf numFmtId="0" fontId="9" fillId="0" borderId="7" xfId="1" applyFont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textRotation="90" wrapText="1"/>
    </xf>
    <xf numFmtId="0" fontId="4" fillId="4" borderId="1" xfId="0" applyFont="1" applyFill="1" applyBorder="1" applyAlignment="1">
      <alignment horizontal="center" vertical="center" textRotation="90" wrapText="1"/>
    </xf>
    <xf numFmtId="164" fontId="12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13" Type="http://schemas.openxmlformats.org/officeDocument/2006/relationships/externalLink" Target="externalLinks/externalLink9.xml"/><Relationship Id="rId18" Type="http://schemas.openxmlformats.org/officeDocument/2006/relationships/externalLink" Target="externalLinks/externalLink14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7.xml"/><Relationship Id="rId7" Type="http://schemas.openxmlformats.org/officeDocument/2006/relationships/externalLink" Target="externalLinks/externalLink3.xml"/><Relationship Id="rId12" Type="http://schemas.openxmlformats.org/officeDocument/2006/relationships/externalLink" Target="externalLinks/externalLink8.xml"/><Relationship Id="rId17" Type="http://schemas.openxmlformats.org/officeDocument/2006/relationships/externalLink" Target="externalLinks/externalLink13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2.xml"/><Relationship Id="rId20" Type="http://schemas.openxmlformats.org/officeDocument/2006/relationships/externalLink" Target="externalLinks/externalLink16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externalLink" Target="externalLinks/externalLink7.xml"/><Relationship Id="rId24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15" Type="http://schemas.openxmlformats.org/officeDocument/2006/relationships/externalLink" Target="externalLinks/externalLink11.xml"/><Relationship Id="rId23" Type="http://schemas.openxmlformats.org/officeDocument/2006/relationships/externalLink" Target="externalLinks/externalLink19.xml"/><Relationship Id="rId10" Type="http://schemas.openxmlformats.org/officeDocument/2006/relationships/externalLink" Target="externalLinks/externalLink6.xml"/><Relationship Id="rId19" Type="http://schemas.openxmlformats.org/officeDocument/2006/relationships/externalLink" Target="externalLinks/externalLink15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Relationship Id="rId14" Type="http://schemas.openxmlformats.org/officeDocument/2006/relationships/externalLink" Target="externalLinks/externalLink10.xml"/><Relationship Id="rId22" Type="http://schemas.openxmlformats.org/officeDocument/2006/relationships/externalLink" Target="externalLinks/externalLink18.xml"/><Relationship Id="rId27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8;&#1057;&#1044;_&#1084;&#1072;&#1075;_&#1085;&#1080;&#1088;_&#1041;&#1043;&#1058;&#1059;.xlsx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8;&#1057;&#1044;_&#1073;&#1072;&#1082;_&#1087;&#1088;&#1086;&#1077;&#1082;&#1090;_&#1050;&#1043;&#1040;&#1057;&#1059;.xlsx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8;&#1057;&#1044;_&#1073;&#1072;&#1082;_&#1087;&#1088;&#1086;&#1077;&#1082;&#1090;_&#1053;&#1053;&#1043;&#1040;&#1057;&#1059;.xlsx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8;&#1057;&#1044;_&#1073;&#1072;&#1082;_&#1087;&#1088;&#1086;&#1077;&#1082;&#1090;_&#1058;&#1048;&#1059;.xlsx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8;&#1057;&#1044;_&#1084;&#1072;&#1075;_&#1085;&#1080;&#1088;_&#1042;&#1043;&#1058;&#1059;.xlsx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8;&#1057;&#1044;_&#1084;&#1072;&#1075;_&#1085;&#1080;&#1088;_&#1044;&#1043;&#1058;&#1059;.xlsx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8;&#1057;&#1044;_&#1084;&#1072;&#1075;_&#1085;&#1080;&#1088;_&#1053;&#1053;&#1043;&#1040;&#1057;&#1059;.xlsx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8;&#1057;&#1044;_&#1084;&#1072;&#1075;_&#1087;&#1088;&#1086;&#1077;&#1082;&#1090;_&#1041;&#1043;&#1058;&#1059;.xlsx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8;&#1057;&#1044;_&#1084;&#1072;&#1075;_&#1087;&#1088;&#1086;&#1077;&#1082;&#1090;_&#1042;&#1043;&#1058;&#1059;.xlsx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8;&#1057;&#1044;_&#1084;&#1072;&#1075;_&#1087;&#1088;&#1086;&#1077;&#1082;&#1090;_&#1044;&#1043;&#1058;&#1059;.xlsx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8;&#1057;&#1044;_&#1084;&#1072;&#1075;_&#1087;&#1088;&#1086;&#1077;&#1082;&#1090;_&#1053;&#1053;&#1043;&#1040;&#1057;&#1059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8;&#1057;&#1044;_&#1073;&#1072;&#1082;_&#1085;&#1080;&#1088;_&#1041;&#1043;&#1058;&#1059;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8;&#1057;&#1044;_&#1073;&#1072;&#1082;_&#1085;&#1080;&#1088;_&#1042;&#1043;&#1058;&#1059;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8;&#1057;&#1044;_&#1073;&#1072;&#1082;_&#1085;&#1080;&#1088;_&#1044;&#1043;&#1058;&#1059;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8;&#1057;&#1044;_&#1073;&#1072;&#1082;_&#1085;&#1080;&#1088;_&#1050;&#1043;&#1040;&#1057;&#1059;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8;&#1057;&#1044;_&#1073;&#1072;&#1082;_&#1085;&#1080;&#1088;_&#1053;&#1053;&#1043;&#1040;&#1057;&#1059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8;&#1057;&#1044;_&#1073;&#1072;&#1082;_&#1087;&#1088;&#1086;&#1077;&#1082;&#1090;_&#1041;&#1043;&#1058;&#1059;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8;&#1057;&#1044;_&#1073;&#1072;&#1082;_&#1087;&#1088;&#1086;&#1077;&#1082;&#1090;_&#1042;&#1043;&#1058;&#1059;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8;&#1057;&#1044;_&#1073;&#1072;&#1082;_&#1087;&#1088;&#1086;&#1077;&#1082;&#1090;_&#1044;&#1043;&#1058;&#105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скрыто"/>
    </sheetNames>
    <sheetDataSet>
      <sheetData sheetId="0">
        <row r="9">
          <cell r="E9">
            <v>49</v>
          </cell>
        </row>
        <row r="10">
          <cell r="E10">
            <v>41</v>
          </cell>
        </row>
        <row r="11">
          <cell r="E11">
            <v>22</v>
          </cell>
        </row>
        <row r="12">
          <cell r="E12">
            <v>26</v>
          </cell>
        </row>
        <row r="13">
          <cell r="E13">
            <v>35</v>
          </cell>
        </row>
        <row r="14">
          <cell r="E14">
            <v>20</v>
          </cell>
        </row>
        <row r="15">
          <cell r="E15">
            <v>31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оценка"/>
    </sheetNames>
    <sheetDataSet>
      <sheetData sheetId="0">
        <row r="9">
          <cell r="E9">
            <v>68</v>
          </cell>
        </row>
        <row r="10">
          <cell r="E10">
            <v>66</v>
          </cell>
        </row>
        <row r="11">
          <cell r="E11">
            <v>69</v>
          </cell>
        </row>
        <row r="12">
          <cell r="E12">
            <v>65</v>
          </cell>
        </row>
        <row r="13">
          <cell r="E13">
            <v>70</v>
          </cell>
        </row>
        <row r="14">
          <cell r="E14">
            <v>67</v>
          </cell>
        </row>
        <row r="15">
          <cell r="E15">
            <v>78</v>
          </cell>
        </row>
        <row r="16">
          <cell r="E16">
            <v>59</v>
          </cell>
        </row>
        <row r="17">
          <cell r="E17">
            <v>58</v>
          </cell>
        </row>
        <row r="18">
          <cell r="E18">
            <v>62</v>
          </cell>
        </row>
        <row r="19">
          <cell r="E19">
            <v>71</v>
          </cell>
        </row>
        <row r="20">
          <cell r="E20">
            <v>73</v>
          </cell>
        </row>
        <row r="21">
          <cell r="E21">
            <v>70</v>
          </cell>
        </row>
        <row r="22">
          <cell r="E22">
            <v>74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оценка"/>
    </sheetNames>
    <sheetDataSet>
      <sheetData sheetId="0">
        <row r="9">
          <cell r="E9">
            <v>71</v>
          </cell>
        </row>
        <row r="10">
          <cell r="E10">
            <v>42</v>
          </cell>
        </row>
        <row r="11">
          <cell r="E11">
            <v>79</v>
          </cell>
        </row>
        <row r="12">
          <cell r="E12">
            <v>65</v>
          </cell>
        </row>
        <row r="13">
          <cell r="E13">
            <v>79</v>
          </cell>
        </row>
        <row r="14">
          <cell r="E14">
            <v>56</v>
          </cell>
        </row>
        <row r="15">
          <cell r="E15">
            <v>83</v>
          </cell>
        </row>
        <row r="16">
          <cell r="E16">
            <v>57</v>
          </cell>
        </row>
        <row r="17">
          <cell r="E17">
            <v>60</v>
          </cell>
        </row>
        <row r="18">
          <cell r="E18">
            <v>60</v>
          </cell>
        </row>
        <row r="19">
          <cell r="E19">
            <v>82</v>
          </cell>
        </row>
        <row r="20">
          <cell r="E20">
            <v>80</v>
          </cell>
        </row>
        <row r="21">
          <cell r="E21">
            <v>71</v>
          </cell>
        </row>
        <row r="22">
          <cell r="E22">
            <v>83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оценка"/>
    </sheetNames>
    <sheetDataSet>
      <sheetData sheetId="0">
        <row r="9">
          <cell r="E9">
            <v>12</v>
          </cell>
        </row>
        <row r="10">
          <cell r="E10">
            <v>6</v>
          </cell>
        </row>
        <row r="11">
          <cell r="E11">
            <v>71</v>
          </cell>
        </row>
        <row r="12">
          <cell r="E12">
            <v>10</v>
          </cell>
        </row>
        <row r="13">
          <cell r="E13">
            <v>38</v>
          </cell>
        </row>
        <row r="14">
          <cell r="E14">
            <v>4</v>
          </cell>
        </row>
        <row r="15">
          <cell r="E15">
            <v>43</v>
          </cell>
        </row>
        <row r="16">
          <cell r="E16">
            <v>17</v>
          </cell>
        </row>
        <row r="17">
          <cell r="E17">
            <v>23</v>
          </cell>
        </row>
        <row r="18">
          <cell r="E18">
            <v>35</v>
          </cell>
        </row>
        <row r="19">
          <cell r="E19">
            <v>69</v>
          </cell>
        </row>
        <row r="20">
          <cell r="E20">
            <v>78</v>
          </cell>
        </row>
        <row r="21">
          <cell r="E21">
            <v>54</v>
          </cell>
        </row>
        <row r="22">
          <cell r="E22">
            <v>55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скрыто"/>
    </sheetNames>
    <sheetDataSet>
      <sheetData sheetId="0">
        <row r="9">
          <cell r="E9">
            <v>57</v>
          </cell>
        </row>
        <row r="10">
          <cell r="E10">
            <v>65</v>
          </cell>
        </row>
        <row r="11">
          <cell r="E11">
            <v>70</v>
          </cell>
        </row>
        <row r="12">
          <cell r="E12">
            <v>32</v>
          </cell>
        </row>
        <row r="13">
          <cell r="E13">
            <v>83</v>
          </cell>
        </row>
        <row r="14">
          <cell r="E14">
            <v>43</v>
          </cell>
        </row>
        <row r="15">
          <cell r="E15">
            <v>83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скрыто"/>
    </sheetNames>
    <sheetDataSet>
      <sheetData sheetId="0">
        <row r="9">
          <cell r="E9">
            <v>70</v>
          </cell>
        </row>
        <row r="10">
          <cell r="E10">
            <v>68</v>
          </cell>
        </row>
        <row r="11">
          <cell r="E11">
            <v>64</v>
          </cell>
        </row>
        <row r="12">
          <cell r="E12">
            <v>52</v>
          </cell>
        </row>
        <row r="13">
          <cell r="E13">
            <v>86</v>
          </cell>
        </row>
        <row r="14">
          <cell r="E14">
            <v>52</v>
          </cell>
        </row>
        <row r="15">
          <cell r="E15">
            <v>94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скрыто"/>
    </sheetNames>
    <sheetDataSet>
      <sheetData sheetId="0">
        <row r="9">
          <cell r="E9">
            <v>74</v>
          </cell>
        </row>
        <row r="10">
          <cell r="E10">
            <v>72</v>
          </cell>
        </row>
        <row r="11">
          <cell r="E11">
            <v>61</v>
          </cell>
        </row>
        <row r="12">
          <cell r="E12">
            <v>60</v>
          </cell>
        </row>
        <row r="13">
          <cell r="E13">
            <v>58</v>
          </cell>
        </row>
        <row r="14">
          <cell r="E14">
            <v>69</v>
          </cell>
        </row>
        <row r="15">
          <cell r="E15">
            <v>62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оценка"/>
    </sheetNames>
    <sheetDataSet>
      <sheetData sheetId="0">
        <row r="9">
          <cell r="E9">
            <v>34</v>
          </cell>
        </row>
        <row r="10">
          <cell r="E10">
            <v>23</v>
          </cell>
        </row>
        <row r="11">
          <cell r="E11">
            <v>47</v>
          </cell>
        </row>
        <row r="12">
          <cell r="E12">
            <v>21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оценка"/>
    </sheetNames>
    <sheetDataSet>
      <sheetData sheetId="0">
        <row r="9">
          <cell r="E9">
            <v>33</v>
          </cell>
        </row>
        <row r="10">
          <cell r="E10">
            <v>28</v>
          </cell>
        </row>
        <row r="11">
          <cell r="E11">
            <v>44</v>
          </cell>
        </row>
        <row r="12">
          <cell r="E12">
            <v>66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оценка"/>
    </sheetNames>
    <sheetDataSet>
      <sheetData sheetId="0">
        <row r="9">
          <cell r="E9">
            <v>72</v>
          </cell>
        </row>
        <row r="10">
          <cell r="E10">
            <v>68</v>
          </cell>
        </row>
        <row r="11">
          <cell r="E11">
            <v>72</v>
          </cell>
        </row>
        <row r="12">
          <cell r="E12">
            <v>72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оценка"/>
    </sheetNames>
    <sheetDataSet>
      <sheetData sheetId="0">
        <row r="9">
          <cell r="E9">
            <v>50</v>
          </cell>
        </row>
        <row r="10">
          <cell r="E10">
            <v>62</v>
          </cell>
        </row>
        <row r="11">
          <cell r="E11">
            <v>74</v>
          </cell>
        </row>
        <row r="12">
          <cell r="E12">
            <v>72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скрыто"/>
    </sheetNames>
    <sheetDataSet>
      <sheetData sheetId="0">
        <row r="9">
          <cell r="E9">
            <v>12</v>
          </cell>
        </row>
        <row r="10">
          <cell r="E10">
            <v>12</v>
          </cell>
        </row>
        <row r="11">
          <cell r="E11">
            <v>16</v>
          </cell>
        </row>
        <row r="12">
          <cell r="E12">
            <v>25</v>
          </cell>
        </row>
        <row r="13">
          <cell r="E13">
            <v>25</v>
          </cell>
        </row>
        <row r="14">
          <cell r="E14">
            <v>24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скрыто"/>
    </sheetNames>
    <sheetDataSet>
      <sheetData sheetId="0">
        <row r="9">
          <cell r="E9">
            <v>66</v>
          </cell>
        </row>
        <row r="10">
          <cell r="E10">
            <v>54</v>
          </cell>
        </row>
        <row r="11">
          <cell r="E11">
            <v>34</v>
          </cell>
        </row>
        <row r="12">
          <cell r="E12">
            <v>82</v>
          </cell>
        </row>
        <row r="13">
          <cell r="E13">
            <v>38</v>
          </cell>
        </row>
        <row r="14">
          <cell r="E14">
            <v>44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скрыто"/>
    </sheetNames>
    <sheetDataSet>
      <sheetData sheetId="0">
        <row r="9">
          <cell r="E9">
            <v>60</v>
          </cell>
        </row>
        <row r="10">
          <cell r="E10">
            <v>70</v>
          </cell>
        </row>
        <row r="11">
          <cell r="E11">
            <v>28</v>
          </cell>
        </row>
        <row r="12">
          <cell r="E12">
            <v>88</v>
          </cell>
        </row>
        <row r="13">
          <cell r="E13">
            <v>44</v>
          </cell>
        </row>
        <row r="14">
          <cell r="E14">
            <v>42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скрыто"/>
    </sheetNames>
    <sheetDataSet>
      <sheetData sheetId="0">
        <row r="9">
          <cell r="E9">
            <v>70</v>
          </cell>
        </row>
        <row r="10">
          <cell r="E10">
            <v>64</v>
          </cell>
        </row>
        <row r="11">
          <cell r="E11">
            <v>52</v>
          </cell>
        </row>
        <row r="12">
          <cell r="E12">
            <v>68</v>
          </cell>
        </row>
        <row r="13">
          <cell r="E13">
            <v>55</v>
          </cell>
        </row>
        <row r="14">
          <cell r="E14">
            <v>60</v>
          </cell>
        </row>
        <row r="15">
          <cell r="E15">
            <v>100</v>
          </cell>
        </row>
        <row r="16">
          <cell r="E16">
            <v>100</v>
          </cell>
        </row>
        <row r="17">
          <cell r="E17">
            <v>100</v>
          </cell>
        </row>
        <row r="18">
          <cell r="E18">
            <v>100</v>
          </cell>
        </row>
        <row r="19">
          <cell r="E19">
            <v>100</v>
          </cell>
        </row>
        <row r="20">
          <cell r="E20">
            <v>100</v>
          </cell>
        </row>
        <row r="21">
          <cell r="E21">
            <v>100</v>
          </cell>
        </row>
        <row r="22">
          <cell r="E22">
            <v>100</v>
          </cell>
        </row>
        <row r="23">
          <cell r="E23">
            <v>100</v>
          </cell>
        </row>
        <row r="24">
          <cell r="E24">
            <v>100</v>
          </cell>
        </row>
        <row r="25">
          <cell r="E25">
            <v>100</v>
          </cell>
        </row>
        <row r="26">
          <cell r="E26">
            <v>100</v>
          </cell>
        </row>
        <row r="27">
          <cell r="E27">
            <v>100</v>
          </cell>
        </row>
        <row r="28">
          <cell r="E28">
            <v>100</v>
          </cell>
        </row>
        <row r="29">
          <cell r="E29">
            <v>100</v>
          </cell>
        </row>
        <row r="30">
          <cell r="E30">
            <v>100</v>
          </cell>
        </row>
        <row r="31">
          <cell r="E31">
            <v>100</v>
          </cell>
        </row>
        <row r="32">
          <cell r="E32">
            <v>100</v>
          </cell>
        </row>
        <row r="33">
          <cell r="E33">
            <v>100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скрыто"/>
    </sheetNames>
    <sheetDataSet>
      <sheetData sheetId="0">
        <row r="9">
          <cell r="E9">
            <v>94</v>
          </cell>
        </row>
        <row r="10">
          <cell r="E10">
            <v>88</v>
          </cell>
        </row>
        <row r="11">
          <cell r="E11">
            <v>42</v>
          </cell>
        </row>
        <row r="12">
          <cell r="E12">
            <v>80</v>
          </cell>
        </row>
        <row r="13">
          <cell r="E13">
            <v>62</v>
          </cell>
        </row>
        <row r="14">
          <cell r="E14">
            <v>72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оценка"/>
    </sheetNames>
    <sheetDataSet>
      <sheetData sheetId="0">
        <row r="9">
          <cell r="E9">
            <v>35</v>
          </cell>
        </row>
        <row r="10">
          <cell r="E10">
            <v>12</v>
          </cell>
        </row>
        <row r="11">
          <cell r="E11">
            <v>25</v>
          </cell>
        </row>
        <row r="12">
          <cell r="E12">
            <v>29</v>
          </cell>
        </row>
        <row r="13">
          <cell r="E13">
            <v>40</v>
          </cell>
        </row>
        <row r="14">
          <cell r="E14">
            <v>17</v>
          </cell>
        </row>
        <row r="15">
          <cell r="E15">
            <v>25</v>
          </cell>
        </row>
        <row r="16">
          <cell r="E16">
            <v>12</v>
          </cell>
        </row>
        <row r="17">
          <cell r="E17">
            <v>2</v>
          </cell>
        </row>
        <row r="18">
          <cell r="E18">
            <v>12</v>
          </cell>
        </row>
        <row r="19">
          <cell r="E19">
            <v>35</v>
          </cell>
        </row>
        <row r="20">
          <cell r="E20">
            <v>28</v>
          </cell>
        </row>
        <row r="21">
          <cell r="E21">
            <v>19</v>
          </cell>
        </row>
        <row r="22">
          <cell r="E22">
            <v>32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оценка"/>
    </sheetNames>
    <sheetDataSet>
      <sheetData sheetId="0">
        <row r="9">
          <cell r="E9">
            <v>37</v>
          </cell>
        </row>
        <row r="10">
          <cell r="E10">
            <v>32</v>
          </cell>
        </row>
        <row r="11">
          <cell r="E11">
            <v>81</v>
          </cell>
        </row>
        <row r="12">
          <cell r="E12">
            <v>31</v>
          </cell>
        </row>
        <row r="13">
          <cell r="E13">
            <v>68</v>
          </cell>
        </row>
        <row r="14">
          <cell r="E14">
            <v>47</v>
          </cell>
        </row>
        <row r="15">
          <cell r="E15">
            <v>72</v>
          </cell>
        </row>
        <row r="16">
          <cell r="E16">
            <v>50</v>
          </cell>
        </row>
        <row r="17">
          <cell r="E17">
            <v>21</v>
          </cell>
        </row>
        <row r="18">
          <cell r="E18">
            <v>28</v>
          </cell>
        </row>
        <row r="19">
          <cell r="E19">
            <v>75</v>
          </cell>
        </row>
        <row r="20">
          <cell r="E20">
            <v>83</v>
          </cell>
        </row>
        <row r="21">
          <cell r="E21">
            <v>80</v>
          </cell>
        </row>
        <row r="22">
          <cell r="E22">
            <v>62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оценка"/>
    </sheetNames>
    <sheetDataSet>
      <sheetData sheetId="0">
        <row r="9">
          <cell r="E9">
            <v>64</v>
          </cell>
        </row>
        <row r="10">
          <cell r="E10">
            <v>38</v>
          </cell>
        </row>
        <row r="11">
          <cell r="E11">
            <v>96</v>
          </cell>
        </row>
        <row r="12">
          <cell r="E12">
            <v>68</v>
          </cell>
        </row>
        <row r="13">
          <cell r="E13">
            <v>72</v>
          </cell>
        </row>
        <row r="14">
          <cell r="E14">
            <v>58</v>
          </cell>
        </row>
        <row r="15">
          <cell r="E15">
            <v>68</v>
          </cell>
        </row>
        <row r="16">
          <cell r="E16">
            <v>60</v>
          </cell>
        </row>
        <row r="17">
          <cell r="E17">
            <v>54</v>
          </cell>
        </row>
        <row r="18">
          <cell r="E18">
            <v>58</v>
          </cell>
        </row>
        <row r="19">
          <cell r="E19">
            <v>68</v>
          </cell>
        </row>
        <row r="20">
          <cell r="E20">
            <v>72</v>
          </cell>
        </row>
        <row r="21">
          <cell r="E21">
            <v>52</v>
          </cell>
        </row>
        <row r="22">
          <cell r="E22">
            <v>68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P31"/>
  <sheetViews>
    <sheetView topLeftCell="C1" workbookViewId="0">
      <selection activeCell="K3" sqref="K3:P5"/>
    </sheetView>
  </sheetViews>
  <sheetFormatPr defaultRowHeight="13.2" x14ac:dyDescent="0.25"/>
  <cols>
    <col min="1" max="1" width="4.6640625" customWidth="1"/>
    <col min="2" max="2" width="36.6640625" customWidth="1"/>
    <col min="3" max="3" width="55" customWidth="1"/>
    <col min="4" max="4" width="26.33203125" customWidth="1"/>
    <col min="5" max="8" width="5" customWidth="1"/>
    <col min="9" max="9" width="5.6640625" customWidth="1"/>
    <col min="11" max="15" width="6.21875" customWidth="1"/>
  </cols>
  <sheetData>
    <row r="1" spans="1:16" ht="17.399999999999999" x14ac:dyDescent="0.25">
      <c r="A1" s="17" t="s">
        <v>22</v>
      </c>
      <c r="B1" s="17"/>
      <c r="C1" s="17"/>
      <c r="D1" s="17"/>
    </row>
    <row r="2" spans="1:16" ht="20.399999999999999" customHeight="1" x14ac:dyDescent="0.25">
      <c r="A2" s="18" t="s">
        <v>21</v>
      </c>
      <c r="B2" s="18"/>
      <c r="C2" s="18"/>
      <c r="D2" s="18"/>
    </row>
    <row r="3" spans="1:16" ht="20.399999999999999" customHeight="1" x14ac:dyDescent="0.3">
      <c r="A3" s="15" t="s">
        <v>20</v>
      </c>
      <c r="B3" s="16"/>
      <c r="C3" s="16"/>
      <c r="D3" s="16"/>
      <c r="K3" s="25">
        <v>1</v>
      </c>
      <c r="L3" s="26">
        <v>0.15</v>
      </c>
      <c r="M3" s="4"/>
      <c r="N3" s="4"/>
      <c r="O3" s="4"/>
      <c r="P3" s="4"/>
    </row>
    <row r="4" spans="1:16" ht="72.599999999999994" customHeight="1" x14ac:dyDescent="0.25">
      <c r="A4" s="3" t="s">
        <v>19</v>
      </c>
      <c r="B4" s="3" t="s">
        <v>18</v>
      </c>
      <c r="C4" s="3" t="s">
        <v>17</v>
      </c>
      <c r="D4" s="3" t="s">
        <v>16</v>
      </c>
      <c r="E4" s="11" t="s">
        <v>83</v>
      </c>
      <c r="F4" s="11" t="s">
        <v>84</v>
      </c>
      <c r="G4" s="11" t="s">
        <v>85</v>
      </c>
      <c r="H4" s="11" t="s">
        <v>89</v>
      </c>
      <c r="I4" s="11" t="s">
        <v>86</v>
      </c>
      <c r="J4" s="12" t="s">
        <v>87</v>
      </c>
      <c r="K4" s="27" t="s">
        <v>88</v>
      </c>
      <c r="L4" s="27" t="s">
        <v>91</v>
      </c>
      <c r="M4" s="27" t="s">
        <v>92</v>
      </c>
      <c r="N4" s="27" t="s">
        <v>93</v>
      </c>
      <c r="O4" s="27" t="s">
        <v>94</v>
      </c>
      <c r="P4" s="28" t="s">
        <v>95</v>
      </c>
    </row>
    <row r="5" spans="1:16" ht="46.8" x14ac:dyDescent="0.25">
      <c r="A5" s="1">
        <v>1</v>
      </c>
      <c r="B5" s="2" t="s">
        <v>15</v>
      </c>
      <c r="C5" s="2" t="s">
        <v>14</v>
      </c>
      <c r="D5" s="2" t="s">
        <v>0</v>
      </c>
      <c r="E5" s="10">
        <f>[2]список!E9</f>
        <v>12</v>
      </c>
      <c r="F5" s="10">
        <f>[3]список!E9</f>
        <v>66</v>
      </c>
      <c r="G5" s="10">
        <f>[4]список!E9</f>
        <v>60</v>
      </c>
      <c r="H5" s="10">
        <f>[5]список!E9</f>
        <v>70</v>
      </c>
      <c r="I5" s="10">
        <f>[6]список!E9</f>
        <v>94</v>
      </c>
      <c r="J5" s="14">
        <f>AVERAGE(E5:I5)</f>
        <v>60.4</v>
      </c>
      <c r="K5" s="29">
        <f>SQRT(_xlfn.VAR.S(E5:I5))</f>
        <v>29.979993328885186</v>
      </c>
      <c r="L5" s="29">
        <f>K5/J5*100</f>
        <v>49.6357505445119</v>
      </c>
      <c r="M5" s="29">
        <f>MAX($K$3*K5,$L$3*J5)</f>
        <v>29.979993328885186</v>
      </c>
      <c r="N5" s="13" t="str">
        <f>CONCATENATE("&gt;",TEXT(J5-M5,"0.0"))</f>
        <v>&gt;30.4</v>
      </c>
      <c r="O5" s="13" t="str">
        <f>CONCATENATE("&lt;",TEXT(J5+M5,"0.0"))</f>
        <v>&lt;90.4</v>
      </c>
      <c r="P5" s="14">
        <f>AVERAGEIFS(E5:I5,E5:I5,N5,E5:I5,O5)</f>
        <v>65.333333333333329</v>
      </c>
    </row>
    <row r="6" spans="1:16" ht="78" x14ac:dyDescent="0.25">
      <c r="A6" s="1">
        <f t="shared" ref="A6:A29" si="0">A5+1</f>
        <v>2</v>
      </c>
      <c r="B6" s="2" t="s">
        <v>13</v>
      </c>
      <c r="C6" s="2" t="s">
        <v>12</v>
      </c>
      <c r="D6" s="2" t="s">
        <v>0</v>
      </c>
      <c r="E6" s="10">
        <f>[2]список!E10</f>
        <v>12</v>
      </c>
      <c r="F6" s="10">
        <f>[3]список!E10</f>
        <v>54</v>
      </c>
      <c r="G6" s="10">
        <f>[4]список!E10</f>
        <v>70</v>
      </c>
      <c r="H6" s="10">
        <f>[5]список!E10</f>
        <v>64</v>
      </c>
      <c r="I6" s="10">
        <f>[6]список!E10</f>
        <v>88</v>
      </c>
      <c r="J6" s="14">
        <f t="shared" ref="J6:J10" si="1">AVERAGE(E6:I6)</f>
        <v>57.6</v>
      </c>
      <c r="K6" s="29">
        <f t="shared" ref="K6:K10" si="2">SQRT(_xlfn.VAR.S(E6:I6))</f>
        <v>28.33372548748223</v>
      </c>
      <c r="L6" s="29">
        <f t="shared" ref="L6:L10" si="3">K6/J6*100</f>
        <v>49.190495637989983</v>
      </c>
      <c r="M6" s="29">
        <f t="shared" ref="M6:M10" si="4">MAX($K$3*K6,$L$3*J6)</f>
        <v>28.33372548748223</v>
      </c>
      <c r="N6" s="13" t="str">
        <f t="shared" ref="N6:N10" si="5">CONCATENATE("&gt;",TEXT(J6-M6,"0.0"))</f>
        <v>&gt;29.3</v>
      </c>
      <c r="O6" s="13" t="str">
        <f t="shared" ref="O6:O10" si="6">CONCATENATE("&lt;",TEXT(J6+M6,"0.0"))</f>
        <v>&lt;85.9</v>
      </c>
      <c r="P6" s="14">
        <f t="shared" ref="P6:P10" si="7">AVERAGEIFS(E6:I6,E6:I6,N6,E6:I6,O6)</f>
        <v>62.666666666666664</v>
      </c>
    </row>
    <row r="7" spans="1:16" ht="31.2" x14ac:dyDescent="0.25">
      <c r="A7" s="1">
        <f t="shared" si="0"/>
        <v>3</v>
      </c>
      <c r="B7" s="2" t="s">
        <v>11</v>
      </c>
      <c r="C7" s="2" t="s">
        <v>10</v>
      </c>
      <c r="D7" s="2" t="s">
        <v>9</v>
      </c>
      <c r="E7" s="10">
        <f>[2]список!E11</f>
        <v>16</v>
      </c>
      <c r="F7" s="10">
        <f>[3]список!E11</f>
        <v>34</v>
      </c>
      <c r="G7" s="10">
        <f>[4]список!E11</f>
        <v>28</v>
      </c>
      <c r="H7" s="10">
        <f>[5]список!E11</f>
        <v>52</v>
      </c>
      <c r="I7" s="10">
        <f>[6]список!E11</f>
        <v>42</v>
      </c>
      <c r="J7" s="13">
        <f t="shared" si="1"/>
        <v>34.4</v>
      </c>
      <c r="K7" s="29">
        <f t="shared" si="2"/>
        <v>13.667479650615908</v>
      </c>
      <c r="L7" s="29">
        <f t="shared" si="3"/>
        <v>39.731045495976481</v>
      </c>
      <c r="M7" s="29">
        <f t="shared" si="4"/>
        <v>13.667479650615908</v>
      </c>
      <c r="N7" s="13" t="str">
        <f t="shared" si="5"/>
        <v>&gt;20.7</v>
      </c>
      <c r="O7" s="13" t="str">
        <f t="shared" si="6"/>
        <v>&lt;48.1</v>
      </c>
      <c r="P7" s="30">
        <f t="shared" si="7"/>
        <v>34.666666666666664</v>
      </c>
    </row>
    <row r="8" spans="1:16" ht="62.4" x14ac:dyDescent="0.25">
      <c r="A8" s="1">
        <f t="shared" si="0"/>
        <v>4</v>
      </c>
      <c r="B8" s="2" t="s">
        <v>8</v>
      </c>
      <c r="C8" s="2" t="s">
        <v>7</v>
      </c>
      <c r="D8" s="2" t="s">
        <v>6</v>
      </c>
      <c r="E8" s="10">
        <f>[2]список!E12</f>
        <v>25</v>
      </c>
      <c r="F8" s="10">
        <f>[3]список!E12</f>
        <v>82</v>
      </c>
      <c r="G8" s="10">
        <f>[4]список!E12</f>
        <v>88</v>
      </c>
      <c r="H8" s="10">
        <f>[5]список!E12</f>
        <v>68</v>
      </c>
      <c r="I8" s="10">
        <f>[6]список!E12</f>
        <v>80</v>
      </c>
      <c r="J8" s="14">
        <f t="shared" si="1"/>
        <v>68.599999999999994</v>
      </c>
      <c r="K8" s="29">
        <f t="shared" si="2"/>
        <v>25.432262974418933</v>
      </c>
      <c r="L8" s="29">
        <f t="shared" si="3"/>
        <v>37.073269642010111</v>
      </c>
      <c r="M8" s="29">
        <f t="shared" si="4"/>
        <v>25.432262974418933</v>
      </c>
      <c r="N8" s="13" t="str">
        <f t="shared" si="5"/>
        <v>&gt;43.2</v>
      </c>
      <c r="O8" s="13" t="str">
        <f t="shared" si="6"/>
        <v>&lt;94.0</v>
      </c>
      <c r="P8" s="14">
        <f t="shared" si="7"/>
        <v>79.5</v>
      </c>
    </row>
    <row r="9" spans="1:16" ht="62.4" x14ac:dyDescent="0.25">
      <c r="A9" s="1">
        <f t="shared" si="0"/>
        <v>5</v>
      </c>
      <c r="B9" s="2" t="s">
        <v>5</v>
      </c>
      <c r="C9" s="2" t="s">
        <v>4</v>
      </c>
      <c r="D9" s="2" t="s">
        <v>3</v>
      </c>
      <c r="E9" s="10">
        <f>[2]список!E13</f>
        <v>25</v>
      </c>
      <c r="F9" s="10">
        <f>[3]список!E13</f>
        <v>38</v>
      </c>
      <c r="G9" s="10">
        <f>[4]список!E13</f>
        <v>44</v>
      </c>
      <c r="H9" s="10">
        <f>[5]список!E13</f>
        <v>55</v>
      </c>
      <c r="I9" s="10">
        <f>[6]список!E13</f>
        <v>62</v>
      </c>
      <c r="J9" s="13">
        <f t="shared" si="1"/>
        <v>44.8</v>
      </c>
      <c r="K9" s="29">
        <f t="shared" si="2"/>
        <v>14.481022063376598</v>
      </c>
      <c r="L9" s="29">
        <f t="shared" si="3"/>
        <v>32.323709962894192</v>
      </c>
      <c r="M9" s="29">
        <f t="shared" si="4"/>
        <v>14.481022063376598</v>
      </c>
      <c r="N9" s="13" t="str">
        <f t="shared" si="5"/>
        <v>&gt;30.3</v>
      </c>
      <c r="O9" s="13" t="str">
        <f t="shared" si="6"/>
        <v>&lt;59.3</v>
      </c>
      <c r="P9" s="30">
        <f t="shared" si="7"/>
        <v>45.666666666666664</v>
      </c>
    </row>
    <row r="10" spans="1:16" ht="46.8" x14ac:dyDescent="0.25">
      <c r="A10" s="1">
        <f t="shared" si="0"/>
        <v>6</v>
      </c>
      <c r="B10" s="2" t="s">
        <v>2</v>
      </c>
      <c r="C10" s="2" t="s">
        <v>1</v>
      </c>
      <c r="D10" s="2" t="s">
        <v>0</v>
      </c>
      <c r="E10" s="10">
        <f>[2]список!E14</f>
        <v>24</v>
      </c>
      <c r="F10" s="10">
        <f>[3]список!E14</f>
        <v>44</v>
      </c>
      <c r="G10" s="10">
        <f>[4]список!E14</f>
        <v>42</v>
      </c>
      <c r="H10" s="10">
        <f>[5]список!E14</f>
        <v>60</v>
      </c>
      <c r="I10" s="10">
        <f>[6]список!E14</f>
        <v>72</v>
      </c>
      <c r="J10" s="13">
        <f t="shared" si="1"/>
        <v>48.4</v>
      </c>
      <c r="K10" s="29">
        <f t="shared" si="2"/>
        <v>18.352111595127145</v>
      </c>
      <c r="L10" s="29">
        <f t="shared" si="3"/>
        <v>37.917585940345347</v>
      </c>
      <c r="M10" s="29">
        <f t="shared" si="4"/>
        <v>18.352111595127145</v>
      </c>
      <c r="N10" s="13" t="str">
        <f t="shared" si="5"/>
        <v>&gt;30.0</v>
      </c>
      <c r="O10" s="13" t="str">
        <f t="shared" si="6"/>
        <v>&lt;66.8</v>
      </c>
      <c r="P10" s="30">
        <f t="shared" si="7"/>
        <v>48.666666666666664</v>
      </c>
    </row>
    <row r="11" spans="1:16" ht="15.6" hidden="1" x14ac:dyDescent="0.25">
      <c r="A11" s="1">
        <f t="shared" si="0"/>
        <v>7</v>
      </c>
      <c r="B11" s="1"/>
      <c r="C11" s="1"/>
      <c r="D11" s="1"/>
      <c r="H11" s="10">
        <f>[5]список!E15</f>
        <v>100</v>
      </c>
    </row>
    <row r="12" spans="1:16" ht="15.6" hidden="1" x14ac:dyDescent="0.25">
      <c r="A12" s="1">
        <f t="shared" si="0"/>
        <v>8</v>
      </c>
      <c r="B12" s="1"/>
      <c r="C12" s="1"/>
      <c r="D12" s="1"/>
      <c r="H12" s="10">
        <f>[5]список!E16</f>
        <v>100</v>
      </c>
    </row>
    <row r="13" spans="1:16" ht="15.6" hidden="1" x14ac:dyDescent="0.25">
      <c r="A13" s="1">
        <f t="shared" si="0"/>
        <v>9</v>
      </c>
      <c r="B13" s="1"/>
      <c r="C13" s="1"/>
      <c r="D13" s="1"/>
      <c r="H13" s="10">
        <f>[5]список!E17</f>
        <v>100</v>
      </c>
    </row>
    <row r="14" spans="1:16" ht="15.6" hidden="1" x14ac:dyDescent="0.25">
      <c r="A14" s="1">
        <f t="shared" si="0"/>
        <v>10</v>
      </c>
      <c r="B14" s="1"/>
      <c r="C14" s="1"/>
      <c r="D14" s="1"/>
      <c r="H14" s="10">
        <f>[5]список!E18</f>
        <v>100</v>
      </c>
    </row>
    <row r="15" spans="1:16" ht="15.6" hidden="1" x14ac:dyDescent="0.25">
      <c r="A15" s="1">
        <f t="shared" si="0"/>
        <v>11</v>
      </c>
      <c r="B15" s="1"/>
      <c r="C15" s="1"/>
      <c r="D15" s="1"/>
      <c r="H15" s="10">
        <f>[5]список!E19</f>
        <v>100</v>
      </c>
    </row>
    <row r="16" spans="1:16" ht="15.6" hidden="1" x14ac:dyDescent="0.25">
      <c r="A16" s="1">
        <f t="shared" si="0"/>
        <v>12</v>
      </c>
      <c r="B16" s="1"/>
      <c r="C16" s="1"/>
      <c r="D16" s="1"/>
      <c r="H16" s="10">
        <f>[5]список!E20</f>
        <v>100</v>
      </c>
    </row>
    <row r="17" spans="1:8" ht="15.6" hidden="1" x14ac:dyDescent="0.25">
      <c r="A17" s="1">
        <f t="shared" si="0"/>
        <v>13</v>
      </c>
      <c r="B17" s="1"/>
      <c r="C17" s="1"/>
      <c r="D17" s="1"/>
      <c r="H17" s="10">
        <f>[5]список!E21</f>
        <v>100</v>
      </c>
    </row>
    <row r="18" spans="1:8" ht="20.399999999999999" hidden="1" customHeight="1" x14ac:dyDescent="0.25">
      <c r="A18" s="1">
        <f t="shared" si="0"/>
        <v>14</v>
      </c>
      <c r="B18" s="1"/>
      <c r="C18" s="1"/>
      <c r="D18" s="1"/>
      <c r="H18" s="10">
        <f>[5]список!E22</f>
        <v>100</v>
      </c>
    </row>
    <row r="19" spans="1:8" ht="15.6" hidden="1" x14ac:dyDescent="0.25">
      <c r="A19" s="1">
        <f t="shared" si="0"/>
        <v>15</v>
      </c>
      <c r="B19" s="1"/>
      <c r="C19" s="1"/>
      <c r="D19" s="1"/>
      <c r="H19" s="10">
        <f>[5]список!E23</f>
        <v>100</v>
      </c>
    </row>
    <row r="20" spans="1:8" ht="15.6" hidden="1" x14ac:dyDescent="0.25">
      <c r="A20" s="1">
        <f t="shared" si="0"/>
        <v>16</v>
      </c>
      <c r="B20" s="1"/>
      <c r="C20" s="1"/>
      <c r="D20" s="1"/>
      <c r="H20" s="10">
        <f>[5]список!E24</f>
        <v>100</v>
      </c>
    </row>
    <row r="21" spans="1:8" ht="15.6" hidden="1" x14ac:dyDescent="0.25">
      <c r="A21" s="1">
        <f t="shared" si="0"/>
        <v>17</v>
      </c>
      <c r="B21" s="1"/>
      <c r="C21" s="1"/>
      <c r="D21" s="1"/>
      <c r="H21" s="10">
        <f>[5]список!E25</f>
        <v>100</v>
      </c>
    </row>
    <row r="22" spans="1:8" ht="15.6" hidden="1" x14ac:dyDescent="0.25">
      <c r="A22" s="1">
        <f t="shared" si="0"/>
        <v>18</v>
      </c>
      <c r="B22" s="1"/>
      <c r="C22" s="1"/>
      <c r="D22" s="1"/>
      <c r="H22" s="10">
        <f>[5]список!E26</f>
        <v>100</v>
      </c>
    </row>
    <row r="23" spans="1:8" ht="15.6" hidden="1" x14ac:dyDescent="0.25">
      <c r="A23" s="1">
        <f t="shared" si="0"/>
        <v>19</v>
      </c>
      <c r="B23" s="1"/>
      <c r="C23" s="1"/>
      <c r="D23" s="1"/>
      <c r="H23" s="10">
        <f>[5]список!E27</f>
        <v>100</v>
      </c>
    </row>
    <row r="24" spans="1:8" ht="15.6" hidden="1" x14ac:dyDescent="0.25">
      <c r="A24" s="1">
        <f t="shared" si="0"/>
        <v>20</v>
      </c>
      <c r="B24" s="1"/>
      <c r="C24" s="1"/>
      <c r="D24" s="1"/>
      <c r="H24" s="10">
        <f>[5]список!E28</f>
        <v>100</v>
      </c>
    </row>
    <row r="25" spans="1:8" ht="15.6" hidden="1" x14ac:dyDescent="0.25">
      <c r="A25" s="1">
        <f t="shared" si="0"/>
        <v>21</v>
      </c>
      <c r="B25" s="1"/>
      <c r="C25" s="1"/>
      <c r="D25" s="1"/>
      <c r="H25" s="10">
        <f>[5]список!E29</f>
        <v>100</v>
      </c>
    </row>
    <row r="26" spans="1:8" ht="15.6" hidden="1" x14ac:dyDescent="0.25">
      <c r="A26" s="1">
        <f t="shared" si="0"/>
        <v>22</v>
      </c>
      <c r="B26" s="1"/>
      <c r="C26" s="1"/>
      <c r="D26" s="1"/>
      <c r="H26" s="10">
        <f>[5]список!E30</f>
        <v>100</v>
      </c>
    </row>
    <row r="27" spans="1:8" ht="15.6" hidden="1" x14ac:dyDescent="0.25">
      <c r="A27" s="1">
        <f t="shared" si="0"/>
        <v>23</v>
      </c>
      <c r="B27" s="1"/>
      <c r="C27" s="1"/>
      <c r="D27" s="1"/>
      <c r="H27" s="10">
        <f>[5]список!E31</f>
        <v>100</v>
      </c>
    </row>
    <row r="28" spans="1:8" ht="15.6" hidden="1" x14ac:dyDescent="0.25">
      <c r="A28" s="1">
        <f t="shared" si="0"/>
        <v>24</v>
      </c>
      <c r="B28" s="1"/>
      <c r="C28" s="1"/>
      <c r="D28" s="1"/>
      <c r="H28" s="10">
        <f>[5]список!E32</f>
        <v>100</v>
      </c>
    </row>
    <row r="29" spans="1:8" ht="15.6" hidden="1" x14ac:dyDescent="0.25">
      <c r="A29" s="1">
        <f t="shared" si="0"/>
        <v>25</v>
      </c>
      <c r="B29" s="1"/>
      <c r="C29" s="1"/>
      <c r="D29" s="1"/>
      <c r="H29" s="10">
        <f>[5]список!E33</f>
        <v>100</v>
      </c>
    </row>
    <row r="30" spans="1:8" ht="15.6" hidden="1" x14ac:dyDescent="0.25">
      <c r="A30" s="1"/>
      <c r="B30" s="1"/>
      <c r="C30" s="1"/>
      <c r="D30" s="1"/>
      <c r="H30" s="10">
        <f>[5]список!E34</f>
        <v>0</v>
      </c>
    </row>
    <row r="31" spans="1:8" ht="15.6" hidden="1" x14ac:dyDescent="0.25">
      <c r="A31" s="1"/>
      <c r="B31" s="1"/>
      <c r="C31" s="1"/>
      <c r="D31" s="1"/>
      <c r="H31" s="10">
        <f>[5]список!E35</f>
        <v>0</v>
      </c>
    </row>
  </sheetData>
  <mergeCells count="3">
    <mergeCell ref="A3:D3"/>
    <mergeCell ref="A1:D1"/>
    <mergeCell ref="A2:D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Q34"/>
  <sheetViews>
    <sheetView topLeftCell="D3" workbookViewId="0">
      <selection activeCell="L5" sqref="L5:Q5"/>
    </sheetView>
  </sheetViews>
  <sheetFormatPr defaultRowHeight="14.4" x14ac:dyDescent="0.3"/>
  <cols>
    <col min="1" max="1" width="4.33203125" style="4" customWidth="1"/>
    <col min="2" max="2" width="35.6640625" style="4" customWidth="1"/>
    <col min="3" max="3" width="47.6640625" style="4" customWidth="1"/>
    <col min="4" max="4" width="26.5546875" style="4" customWidth="1"/>
    <col min="5" max="10" width="5" style="4" customWidth="1"/>
    <col min="11" max="11" width="6.109375" style="4" customWidth="1"/>
    <col min="12" max="12" width="6.44140625" style="4" customWidth="1"/>
    <col min="13" max="13" width="7.77734375" style="4" customWidth="1"/>
    <col min="14" max="14" width="6.6640625" style="4" customWidth="1"/>
    <col min="15" max="15" width="7.5546875" style="4" customWidth="1"/>
    <col min="16" max="16" width="6.88671875" style="4" customWidth="1"/>
    <col min="17" max="17" width="8.21875" style="4" customWidth="1"/>
    <col min="18" max="16384" width="8.88671875" style="4"/>
  </cols>
  <sheetData>
    <row r="1" spans="1:17" ht="21" customHeight="1" x14ac:dyDescent="0.3">
      <c r="A1" s="21" t="s">
        <v>22</v>
      </c>
      <c r="B1" s="22"/>
      <c r="C1" s="22"/>
      <c r="D1" s="22"/>
    </row>
    <row r="2" spans="1:17" ht="19.95" customHeight="1" x14ac:dyDescent="0.3">
      <c r="A2" s="23" t="s">
        <v>23</v>
      </c>
      <c r="B2" s="24"/>
      <c r="C2" s="24"/>
      <c r="D2" s="24"/>
    </row>
    <row r="3" spans="1:17" ht="19.95" customHeight="1" x14ac:dyDescent="0.3">
      <c r="A3" s="19" t="s">
        <v>20</v>
      </c>
      <c r="B3" s="20"/>
      <c r="C3" s="20"/>
      <c r="D3" s="20"/>
      <c r="L3" s="25">
        <v>1</v>
      </c>
      <c r="M3" s="26">
        <v>0.15</v>
      </c>
    </row>
    <row r="4" spans="1:17" ht="79.2" customHeight="1" x14ac:dyDescent="0.3">
      <c r="A4" s="5" t="s">
        <v>19</v>
      </c>
      <c r="B4" s="5" t="s">
        <v>18</v>
      </c>
      <c r="C4" s="5" t="s">
        <v>17</v>
      </c>
      <c r="D4" s="5" t="s">
        <v>16</v>
      </c>
      <c r="E4" s="11" t="s">
        <v>83</v>
      </c>
      <c r="F4" s="11" t="s">
        <v>84</v>
      </c>
      <c r="G4" s="11" t="s">
        <v>85</v>
      </c>
      <c r="H4" s="11" t="s">
        <v>89</v>
      </c>
      <c r="I4" s="11" t="s">
        <v>86</v>
      </c>
      <c r="J4" s="11" t="s">
        <v>90</v>
      </c>
      <c r="K4" s="12" t="s">
        <v>87</v>
      </c>
      <c r="L4" s="27" t="s">
        <v>88</v>
      </c>
      <c r="M4" s="27" t="s">
        <v>91</v>
      </c>
      <c r="N4" s="27" t="s">
        <v>92</v>
      </c>
      <c r="O4" s="27" t="s">
        <v>93</v>
      </c>
      <c r="P4" s="27" t="s">
        <v>94</v>
      </c>
      <c r="Q4" s="28" t="s">
        <v>95</v>
      </c>
    </row>
    <row r="5" spans="1:17" ht="20.399999999999999" customHeight="1" x14ac:dyDescent="0.3">
      <c r="A5" s="6">
        <v>1</v>
      </c>
      <c r="B5" s="7" t="s">
        <v>24</v>
      </c>
      <c r="C5" s="7" t="s">
        <v>25</v>
      </c>
      <c r="D5" s="7" t="s">
        <v>26</v>
      </c>
      <c r="E5" s="10">
        <f>[7]список!E9</f>
        <v>35</v>
      </c>
      <c r="F5" s="10">
        <f>[8]список!E9</f>
        <v>37</v>
      </c>
      <c r="G5" s="10">
        <f>[9]список!E9</f>
        <v>64</v>
      </c>
      <c r="H5" s="10">
        <f>[10]список!E9</f>
        <v>68</v>
      </c>
      <c r="I5" s="10">
        <f>[11]список!E9</f>
        <v>71</v>
      </c>
      <c r="J5" s="10">
        <f>[12]список!E9</f>
        <v>12</v>
      </c>
      <c r="K5" s="13">
        <f t="shared" ref="K5:K20" si="0">AVERAGE(E5:J5)</f>
        <v>47.833333333333336</v>
      </c>
      <c r="L5" s="29">
        <f>SQRT(_xlfn.VAR.S(E5:J5))</f>
        <v>23.540744819709225</v>
      </c>
      <c r="M5" s="29">
        <f>L5/K5*100</f>
        <v>49.214100668381654</v>
      </c>
      <c r="N5" s="29">
        <f>MAX($L$3*L5,$M$3*K5)</f>
        <v>23.540744819709225</v>
      </c>
      <c r="O5" s="13" t="str">
        <f>CONCATENATE("&gt;",TEXT(K5-N5,"0.0"))</f>
        <v>&gt;24.3</v>
      </c>
      <c r="P5" s="13" t="str">
        <f>CONCATENATE("&lt;",TEXT(K5+N5,"0.0"))</f>
        <v>&lt;71.4</v>
      </c>
      <c r="Q5" s="13">
        <f>AVERAGEIFS(E5:J5,E5:J5,O5,E5:J5,P5)</f>
        <v>55</v>
      </c>
    </row>
    <row r="6" spans="1:17" ht="46.8" x14ac:dyDescent="0.3">
      <c r="A6" s="6">
        <f>A5+1</f>
        <v>2</v>
      </c>
      <c r="B6" s="7" t="s">
        <v>27</v>
      </c>
      <c r="C6" s="7" t="s">
        <v>28</v>
      </c>
      <c r="D6" s="7" t="s">
        <v>3</v>
      </c>
      <c r="E6" s="10">
        <f>[7]список!E10</f>
        <v>12</v>
      </c>
      <c r="F6" s="10">
        <f>[8]список!E10</f>
        <v>32</v>
      </c>
      <c r="G6" s="10">
        <f>[9]список!E10</f>
        <v>38</v>
      </c>
      <c r="H6" s="10">
        <f>[10]список!E10</f>
        <v>66</v>
      </c>
      <c r="I6" s="10">
        <f>[11]список!E10</f>
        <v>42</v>
      </c>
      <c r="J6" s="10">
        <f>[12]список!E10</f>
        <v>6</v>
      </c>
      <c r="K6" s="13">
        <f t="shared" si="0"/>
        <v>32.666666666666664</v>
      </c>
      <c r="L6" s="29">
        <f t="shared" ref="L6:L34" si="1">SQRT(_xlfn.VAR.S(E6:J6))</f>
        <v>21.750095785229696</v>
      </c>
      <c r="M6" s="29">
        <f t="shared" ref="M6:M18" si="2">L6/K6*100</f>
        <v>66.58192587315213</v>
      </c>
      <c r="N6" s="29">
        <f t="shared" ref="N6:N18" si="3">MAX($L$3*L6,$M$3*K6)</f>
        <v>21.750095785229696</v>
      </c>
      <c r="O6" s="13" t="str">
        <f t="shared" ref="O6:O18" si="4">CONCATENATE("&gt;",TEXT(K6-N6,"0.0"))</f>
        <v>&gt;10.9</v>
      </c>
      <c r="P6" s="13" t="str">
        <f t="shared" ref="P6:P18" si="5">CONCATENATE("&lt;",TEXT(K6+N6,"0.0"))</f>
        <v>&lt;54.4</v>
      </c>
      <c r="Q6" s="13">
        <f t="shared" ref="Q6:Q18" si="6">AVERAGEIFS(E6:J6,E6:J6,O6,E6:J6,P6)</f>
        <v>31</v>
      </c>
    </row>
    <row r="7" spans="1:17" ht="46.8" x14ac:dyDescent="0.3">
      <c r="A7" s="6">
        <f t="shared" ref="A7:A34" si="7">A6+1</f>
        <v>3</v>
      </c>
      <c r="B7" s="7" t="s">
        <v>29</v>
      </c>
      <c r="C7" s="7" t="s">
        <v>30</v>
      </c>
      <c r="D7" s="7" t="s">
        <v>6</v>
      </c>
      <c r="E7" s="10">
        <f>[7]список!E11</f>
        <v>25</v>
      </c>
      <c r="F7" s="10">
        <f>[8]список!E11</f>
        <v>81</v>
      </c>
      <c r="G7" s="10">
        <f>[9]список!E11</f>
        <v>96</v>
      </c>
      <c r="H7" s="10">
        <f>[10]список!E11</f>
        <v>69</v>
      </c>
      <c r="I7" s="10">
        <f>[11]список!E11</f>
        <v>79</v>
      </c>
      <c r="J7" s="10">
        <f>[12]список!E11</f>
        <v>71</v>
      </c>
      <c r="K7" s="14">
        <f t="shared" si="0"/>
        <v>70.166666666666671</v>
      </c>
      <c r="L7" s="29">
        <f t="shared" si="1"/>
        <v>24.103250126625383</v>
      </c>
      <c r="M7" s="29">
        <f t="shared" si="2"/>
        <v>34.351425358610996</v>
      </c>
      <c r="N7" s="29">
        <f t="shared" si="3"/>
        <v>24.103250126625383</v>
      </c>
      <c r="O7" s="13" t="str">
        <f t="shared" si="4"/>
        <v>&gt;46.1</v>
      </c>
      <c r="P7" s="13" t="str">
        <f t="shared" si="5"/>
        <v>&lt;94.3</v>
      </c>
      <c r="Q7" s="14">
        <f t="shared" si="6"/>
        <v>75</v>
      </c>
    </row>
    <row r="8" spans="1:17" ht="31.2" x14ac:dyDescent="0.3">
      <c r="A8" s="6">
        <f t="shared" si="7"/>
        <v>4</v>
      </c>
      <c r="B8" s="7" t="s">
        <v>31</v>
      </c>
      <c r="C8" s="7" t="s">
        <v>32</v>
      </c>
      <c r="D8" s="7" t="s">
        <v>26</v>
      </c>
      <c r="E8" s="10">
        <f>[7]список!E12</f>
        <v>29</v>
      </c>
      <c r="F8" s="10">
        <f>[8]список!E12</f>
        <v>31</v>
      </c>
      <c r="G8" s="10">
        <f>[9]список!E12</f>
        <v>68</v>
      </c>
      <c r="H8" s="10">
        <f>[10]список!E12</f>
        <v>65</v>
      </c>
      <c r="I8" s="10">
        <f>[11]список!E12</f>
        <v>65</v>
      </c>
      <c r="J8" s="10">
        <f>[12]список!E12</f>
        <v>10</v>
      </c>
      <c r="K8" s="13">
        <f t="shared" si="0"/>
        <v>44.666666666666664</v>
      </c>
      <c r="L8" s="29">
        <f t="shared" si="1"/>
        <v>24.516661001585572</v>
      </c>
      <c r="M8" s="29">
        <f t="shared" si="2"/>
        <v>54.888047018475163</v>
      </c>
      <c r="N8" s="29">
        <f t="shared" si="3"/>
        <v>24.516661001585572</v>
      </c>
      <c r="O8" s="13" t="str">
        <f t="shared" si="4"/>
        <v>&gt;20.2</v>
      </c>
      <c r="P8" s="13" t="str">
        <f t="shared" si="5"/>
        <v>&lt;69.2</v>
      </c>
      <c r="Q8" s="13">
        <f t="shared" si="6"/>
        <v>51.6</v>
      </c>
    </row>
    <row r="9" spans="1:17" ht="62.4" x14ac:dyDescent="0.3">
      <c r="A9" s="6">
        <f t="shared" si="7"/>
        <v>5</v>
      </c>
      <c r="B9" s="8" t="s">
        <v>33</v>
      </c>
      <c r="C9" s="8" t="s">
        <v>34</v>
      </c>
      <c r="D9" s="8" t="s">
        <v>35</v>
      </c>
      <c r="E9" s="10">
        <f>[7]список!E13</f>
        <v>40</v>
      </c>
      <c r="F9" s="10">
        <f>[8]список!E13</f>
        <v>68</v>
      </c>
      <c r="G9" s="10">
        <f>[9]список!E13</f>
        <v>72</v>
      </c>
      <c r="H9" s="10">
        <f>[10]список!E13</f>
        <v>70</v>
      </c>
      <c r="I9" s="10">
        <f>[11]список!E13</f>
        <v>79</v>
      </c>
      <c r="J9" s="10">
        <f>[12]список!E13</f>
        <v>38</v>
      </c>
      <c r="K9" s="14">
        <f t="shared" si="0"/>
        <v>61.166666666666664</v>
      </c>
      <c r="L9" s="29">
        <f t="shared" si="1"/>
        <v>17.577447672135634</v>
      </c>
      <c r="M9" s="29">
        <f t="shared" si="2"/>
        <v>28.736971671066431</v>
      </c>
      <c r="N9" s="29">
        <f t="shared" si="3"/>
        <v>17.577447672135634</v>
      </c>
      <c r="O9" s="13" t="str">
        <f t="shared" si="4"/>
        <v>&gt;43.6</v>
      </c>
      <c r="P9" s="13" t="str">
        <f t="shared" si="5"/>
        <v>&lt;78.7</v>
      </c>
      <c r="Q9" s="14">
        <f t="shared" si="6"/>
        <v>70</v>
      </c>
    </row>
    <row r="10" spans="1:17" ht="31.2" x14ac:dyDescent="0.3">
      <c r="A10" s="6">
        <f t="shared" si="7"/>
        <v>6</v>
      </c>
      <c r="B10" s="7" t="s">
        <v>36</v>
      </c>
      <c r="C10" s="7" t="s">
        <v>37</v>
      </c>
      <c r="D10" s="7" t="s">
        <v>26</v>
      </c>
      <c r="E10" s="10">
        <f>[7]список!E14</f>
        <v>17</v>
      </c>
      <c r="F10" s="10">
        <f>[8]список!E14</f>
        <v>47</v>
      </c>
      <c r="G10" s="10">
        <f>[9]список!E14</f>
        <v>58</v>
      </c>
      <c r="H10" s="10">
        <f>[10]список!E14</f>
        <v>67</v>
      </c>
      <c r="I10" s="10">
        <f>[11]список!E14</f>
        <v>56</v>
      </c>
      <c r="J10" s="10">
        <f>[12]список!E14</f>
        <v>4</v>
      </c>
      <c r="K10" s="13">
        <f t="shared" si="0"/>
        <v>41.5</v>
      </c>
      <c r="L10" s="29">
        <f t="shared" si="1"/>
        <v>25.177370792042602</v>
      </c>
      <c r="M10" s="29">
        <f t="shared" si="2"/>
        <v>60.668363354319524</v>
      </c>
      <c r="N10" s="29">
        <f t="shared" si="3"/>
        <v>25.177370792042602</v>
      </c>
      <c r="O10" s="13" t="str">
        <f t="shared" si="4"/>
        <v>&gt;16.3</v>
      </c>
      <c r="P10" s="13" t="str">
        <f t="shared" si="5"/>
        <v>&lt;66.7</v>
      </c>
      <c r="Q10" s="13">
        <f t="shared" si="6"/>
        <v>44.5</v>
      </c>
    </row>
    <row r="11" spans="1:17" ht="62.4" x14ac:dyDescent="0.3">
      <c r="A11" s="6">
        <f t="shared" si="7"/>
        <v>7</v>
      </c>
      <c r="B11" s="7" t="s">
        <v>38</v>
      </c>
      <c r="C11" s="7" t="s">
        <v>39</v>
      </c>
      <c r="D11" s="7" t="s">
        <v>9</v>
      </c>
      <c r="E11" s="10">
        <f>[7]список!E15</f>
        <v>25</v>
      </c>
      <c r="F11" s="10">
        <f>[8]список!E15</f>
        <v>72</v>
      </c>
      <c r="G11" s="10">
        <f>[9]список!E15</f>
        <v>68</v>
      </c>
      <c r="H11" s="10">
        <f>[10]список!E15</f>
        <v>78</v>
      </c>
      <c r="I11" s="10">
        <f>[11]список!E15</f>
        <v>83</v>
      </c>
      <c r="J11" s="10">
        <f>[12]список!E15</f>
        <v>43</v>
      </c>
      <c r="K11" s="14">
        <f t="shared" si="0"/>
        <v>61.5</v>
      </c>
      <c r="L11" s="29">
        <f t="shared" si="1"/>
        <v>22.63404515326414</v>
      </c>
      <c r="M11" s="29">
        <f t="shared" si="2"/>
        <v>36.803325452462019</v>
      </c>
      <c r="N11" s="29">
        <f t="shared" si="3"/>
        <v>22.63404515326414</v>
      </c>
      <c r="O11" s="13" t="str">
        <f t="shared" si="4"/>
        <v>&gt;38.9</v>
      </c>
      <c r="P11" s="13" t="str">
        <f t="shared" si="5"/>
        <v>&lt;84.1</v>
      </c>
      <c r="Q11" s="14">
        <f t="shared" si="6"/>
        <v>68.8</v>
      </c>
    </row>
    <row r="12" spans="1:17" ht="46.8" x14ac:dyDescent="0.3">
      <c r="A12" s="6">
        <f t="shared" si="7"/>
        <v>8</v>
      </c>
      <c r="B12" s="7" t="s">
        <v>40</v>
      </c>
      <c r="C12" s="7" t="s">
        <v>41</v>
      </c>
      <c r="D12" s="7" t="s">
        <v>42</v>
      </c>
      <c r="E12" s="10">
        <f>[7]список!E16</f>
        <v>12</v>
      </c>
      <c r="F12" s="10">
        <f>[8]список!E16</f>
        <v>50</v>
      </c>
      <c r="G12" s="10">
        <f>[9]список!E16</f>
        <v>60</v>
      </c>
      <c r="H12" s="10">
        <f>[10]список!E16</f>
        <v>59</v>
      </c>
      <c r="I12" s="10">
        <f>[11]список!E16</f>
        <v>57</v>
      </c>
      <c r="J12" s="10">
        <f>[12]список!E16</f>
        <v>17</v>
      </c>
      <c r="K12" s="13">
        <f t="shared" si="0"/>
        <v>42.5</v>
      </c>
      <c r="L12" s="29">
        <f t="shared" si="1"/>
        <v>22.024985811573185</v>
      </c>
      <c r="M12" s="29">
        <f t="shared" si="2"/>
        <v>51.823496027231016</v>
      </c>
      <c r="N12" s="29">
        <f t="shared" si="3"/>
        <v>22.024985811573185</v>
      </c>
      <c r="O12" s="13" t="str">
        <f t="shared" si="4"/>
        <v>&gt;20.5</v>
      </c>
      <c r="P12" s="13" t="str">
        <f t="shared" si="5"/>
        <v>&lt;64.5</v>
      </c>
      <c r="Q12" s="13">
        <f t="shared" si="6"/>
        <v>56.5</v>
      </c>
    </row>
    <row r="13" spans="1:17" ht="62.4" x14ac:dyDescent="0.3">
      <c r="A13" s="6">
        <f t="shared" si="7"/>
        <v>9</v>
      </c>
      <c r="B13" s="7" t="s">
        <v>43</v>
      </c>
      <c r="C13" s="7" t="s">
        <v>44</v>
      </c>
      <c r="D13" s="7" t="s">
        <v>45</v>
      </c>
      <c r="E13" s="10">
        <f>[7]список!E17</f>
        <v>2</v>
      </c>
      <c r="F13" s="10">
        <f>[8]список!E17</f>
        <v>21</v>
      </c>
      <c r="G13" s="10">
        <f>[9]список!E17</f>
        <v>54</v>
      </c>
      <c r="H13" s="10">
        <f>[10]список!E17</f>
        <v>58</v>
      </c>
      <c r="I13" s="10">
        <f>[11]список!E17</f>
        <v>60</v>
      </c>
      <c r="J13" s="10">
        <f>[12]список!E17</f>
        <v>23</v>
      </c>
      <c r="K13" s="13">
        <f t="shared" si="0"/>
        <v>36.333333333333336</v>
      </c>
      <c r="L13" s="29">
        <f t="shared" si="1"/>
        <v>24.221202832779934</v>
      </c>
      <c r="M13" s="29">
        <f t="shared" si="2"/>
        <v>66.663861007651192</v>
      </c>
      <c r="N13" s="29">
        <f t="shared" si="3"/>
        <v>24.221202832779934</v>
      </c>
      <c r="O13" s="13" t="str">
        <f t="shared" si="4"/>
        <v>&gt;12.1</v>
      </c>
      <c r="P13" s="13" t="str">
        <f t="shared" si="5"/>
        <v>&lt;60.6</v>
      </c>
      <c r="Q13" s="13">
        <f t="shared" si="6"/>
        <v>43.2</v>
      </c>
    </row>
    <row r="14" spans="1:17" ht="78" x14ac:dyDescent="0.3">
      <c r="A14" s="6">
        <f t="shared" si="7"/>
        <v>10</v>
      </c>
      <c r="B14" s="7" t="s">
        <v>46</v>
      </c>
      <c r="C14" s="7" t="s">
        <v>47</v>
      </c>
      <c r="D14" s="7" t="s">
        <v>45</v>
      </c>
      <c r="E14" s="10">
        <f>[7]список!E18</f>
        <v>12</v>
      </c>
      <c r="F14" s="10">
        <f>[8]список!E18</f>
        <v>28</v>
      </c>
      <c r="G14" s="10">
        <f>[9]список!E18</f>
        <v>58</v>
      </c>
      <c r="H14" s="10">
        <f>[10]список!E18</f>
        <v>62</v>
      </c>
      <c r="I14" s="10">
        <f>[11]список!E18</f>
        <v>60</v>
      </c>
      <c r="J14" s="10">
        <f>[12]список!E18</f>
        <v>35</v>
      </c>
      <c r="K14" s="13">
        <f t="shared" si="0"/>
        <v>42.5</v>
      </c>
      <c r="L14" s="29">
        <f t="shared" si="1"/>
        <v>20.608250774871699</v>
      </c>
      <c r="M14" s="29">
        <f t="shared" si="2"/>
        <v>48.49000182322753</v>
      </c>
      <c r="N14" s="29">
        <f t="shared" si="3"/>
        <v>20.608250774871699</v>
      </c>
      <c r="O14" s="13" t="str">
        <f t="shared" si="4"/>
        <v>&gt;21.9</v>
      </c>
      <c r="P14" s="13" t="str">
        <f t="shared" si="5"/>
        <v>&lt;63.1</v>
      </c>
      <c r="Q14" s="13">
        <f t="shared" si="6"/>
        <v>48.6</v>
      </c>
    </row>
    <row r="15" spans="1:17" ht="31.2" x14ac:dyDescent="0.3">
      <c r="A15" s="6">
        <f t="shared" si="7"/>
        <v>11</v>
      </c>
      <c r="B15" s="8" t="s">
        <v>48</v>
      </c>
      <c r="C15" s="8" t="s">
        <v>49</v>
      </c>
      <c r="D15" s="8" t="s">
        <v>50</v>
      </c>
      <c r="E15" s="10">
        <f>[7]список!E19</f>
        <v>35</v>
      </c>
      <c r="F15" s="10">
        <f>[8]список!E19</f>
        <v>75</v>
      </c>
      <c r="G15" s="10">
        <f>[9]список!E19</f>
        <v>68</v>
      </c>
      <c r="H15" s="10">
        <f>[10]список!E19</f>
        <v>71</v>
      </c>
      <c r="I15" s="10">
        <f>[11]список!E19</f>
        <v>82</v>
      </c>
      <c r="J15" s="10">
        <f>[12]список!E19</f>
        <v>69</v>
      </c>
      <c r="K15" s="14">
        <f t="shared" si="0"/>
        <v>66.666666666666671</v>
      </c>
      <c r="L15" s="29">
        <f t="shared" si="1"/>
        <v>16.329931618554511</v>
      </c>
      <c r="M15" s="29">
        <f t="shared" si="2"/>
        <v>24.494897427831763</v>
      </c>
      <c r="N15" s="29">
        <f t="shared" si="3"/>
        <v>16.329931618554511</v>
      </c>
      <c r="O15" s="13" t="str">
        <f t="shared" si="4"/>
        <v>&gt;50.3</v>
      </c>
      <c r="P15" s="13" t="str">
        <f t="shared" si="5"/>
        <v>&lt;83.0</v>
      </c>
      <c r="Q15" s="14">
        <f t="shared" si="6"/>
        <v>73</v>
      </c>
    </row>
    <row r="16" spans="1:17" ht="31.2" x14ac:dyDescent="0.3">
      <c r="A16" s="6">
        <f t="shared" si="7"/>
        <v>12</v>
      </c>
      <c r="B16" s="8" t="s">
        <v>51</v>
      </c>
      <c r="C16" s="8" t="s">
        <v>52</v>
      </c>
      <c r="D16" s="8" t="s">
        <v>50</v>
      </c>
      <c r="E16" s="10">
        <f>[7]список!E20</f>
        <v>28</v>
      </c>
      <c r="F16" s="10">
        <f>[8]список!E20</f>
        <v>83</v>
      </c>
      <c r="G16" s="10">
        <f>[9]список!E20</f>
        <v>72</v>
      </c>
      <c r="H16" s="10">
        <f>[10]список!E20</f>
        <v>73</v>
      </c>
      <c r="I16" s="10">
        <f>[11]список!E20</f>
        <v>80</v>
      </c>
      <c r="J16" s="10">
        <f>[12]список!E20</f>
        <v>78</v>
      </c>
      <c r="K16" s="14">
        <f t="shared" si="0"/>
        <v>69</v>
      </c>
      <c r="L16" s="29">
        <f t="shared" si="1"/>
        <v>20.513410247932935</v>
      </c>
      <c r="M16" s="29">
        <f t="shared" si="2"/>
        <v>29.729580069468021</v>
      </c>
      <c r="N16" s="29">
        <f t="shared" si="3"/>
        <v>20.513410247932935</v>
      </c>
      <c r="O16" s="13" t="str">
        <f t="shared" si="4"/>
        <v>&gt;48.5</v>
      </c>
      <c r="P16" s="13" t="str">
        <f t="shared" si="5"/>
        <v>&lt;89.5</v>
      </c>
      <c r="Q16" s="14">
        <f t="shared" si="6"/>
        <v>77.2</v>
      </c>
    </row>
    <row r="17" spans="1:17" ht="62.4" x14ac:dyDescent="0.3">
      <c r="A17" s="6">
        <f t="shared" si="7"/>
        <v>13</v>
      </c>
      <c r="B17" s="7" t="s">
        <v>53</v>
      </c>
      <c r="C17" s="7" t="s">
        <v>54</v>
      </c>
      <c r="D17" s="7" t="s">
        <v>55</v>
      </c>
      <c r="E17" s="10">
        <f>[7]список!E21</f>
        <v>19</v>
      </c>
      <c r="F17" s="10">
        <f>[8]список!E21</f>
        <v>80</v>
      </c>
      <c r="G17" s="10">
        <f>[9]список!E21</f>
        <v>52</v>
      </c>
      <c r="H17" s="10">
        <f>[10]список!E21</f>
        <v>70</v>
      </c>
      <c r="I17" s="10">
        <f>[11]список!E21</f>
        <v>71</v>
      </c>
      <c r="J17" s="10">
        <f>[12]список!E21</f>
        <v>54</v>
      </c>
      <c r="K17" s="13">
        <f t="shared" si="0"/>
        <v>57.666666666666664</v>
      </c>
      <c r="L17" s="29">
        <f t="shared" si="1"/>
        <v>21.768478740294796</v>
      </c>
      <c r="M17" s="29">
        <f t="shared" si="2"/>
        <v>37.748807064095026</v>
      </c>
      <c r="N17" s="29">
        <f t="shared" si="3"/>
        <v>21.768478740294796</v>
      </c>
      <c r="O17" s="13" t="str">
        <f t="shared" si="4"/>
        <v>&gt;35.9</v>
      </c>
      <c r="P17" s="13" t="str">
        <f t="shared" si="5"/>
        <v>&lt;79.4</v>
      </c>
      <c r="Q17" s="13">
        <f t="shared" si="6"/>
        <v>61.75</v>
      </c>
    </row>
    <row r="18" spans="1:17" ht="31.2" x14ac:dyDescent="0.3">
      <c r="A18" s="6">
        <f t="shared" si="7"/>
        <v>14</v>
      </c>
      <c r="B18" s="9" t="s">
        <v>56</v>
      </c>
      <c r="C18" s="9" t="s">
        <v>57</v>
      </c>
      <c r="D18" s="8" t="s">
        <v>35</v>
      </c>
      <c r="E18" s="10">
        <f>[7]список!E22</f>
        <v>32</v>
      </c>
      <c r="F18" s="10">
        <f>[8]список!E22</f>
        <v>62</v>
      </c>
      <c r="G18" s="10">
        <f>[9]список!E22</f>
        <v>68</v>
      </c>
      <c r="H18" s="10">
        <f>[10]список!E22</f>
        <v>74</v>
      </c>
      <c r="I18" s="10">
        <f>[11]список!E22</f>
        <v>83</v>
      </c>
      <c r="J18" s="10">
        <f>[12]список!E22</f>
        <v>55</v>
      </c>
      <c r="K18" s="14">
        <f t="shared" si="0"/>
        <v>62.333333333333336</v>
      </c>
      <c r="L18" s="29">
        <f t="shared" si="1"/>
        <v>17.716282529545143</v>
      </c>
      <c r="M18" s="29">
        <f t="shared" si="2"/>
        <v>28.421843630286325</v>
      </c>
      <c r="N18" s="29">
        <f t="shared" si="3"/>
        <v>17.716282529545143</v>
      </c>
      <c r="O18" s="13" t="str">
        <f t="shared" si="4"/>
        <v>&gt;44.6</v>
      </c>
      <c r="P18" s="13" t="str">
        <f t="shared" si="5"/>
        <v>&lt;80.0</v>
      </c>
      <c r="Q18" s="13">
        <f t="shared" si="6"/>
        <v>64.75</v>
      </c>
    </row>
    <row r="19" spans="1:17" ht="15.6" hidden="1" x14ac:dyDescent="0.3">
      <c r="A19" s="6">
        <f t="shared" si="7"/>
        <v>15</v>
      </c>
      <c r="B19" s="6"/>
      <c r="C19" s="6"/>
      <c r="D19" s="6"/>
      <c r="K19" s="13" t="e">
        <f t="shared" si="0"/>
        <v>#DIV/0!</v>
      </c>
      <c r="L19" s="29" t="e">
        <f t="shared" si="1"/>
        <v>#DIV/0!</v>
      </c>
    </row>
    <row r="20" spans="1:17" ht="15.6" hidden="1" x14ac:dyDescent="0.3">
      <c r="A20" s="6">
        <f t="shared" si="7"/>
        <v>16</v>
      </c>
      <c r="B20" s="6"/>
      <c r="C20" s="6"/>
      <c r="D20" s="6"/>
      <c r="K20" s="13" t="e">
        <f t="shared" si="0"/>
        <v>#DIV/0!</v>
      </c>
      <c r="L20" s="29" t="e">
        <f t="shared" si="1"/>
        <v>#DIV/0!</v>
      </c>
    </row>
    <row r="21" spans="1:17" ht="15.6" hidden="1" x14ac:dyDescent="0.3">
      <c r="A21" s="6">
        <f t="shared" si="7"/>
        <v>17</v>
      </c>
      <c r="B21" s="6"/>
      <c r="C21" s="6"/>
      <c r="D21" s="6"/>
      <c r="K21" s="13" t="e">
        <f t="shared" ref="K21:K34" si="8">AVERAGE(E21:I21)</f>
        <v>#DIV/0!</v>
      </c>
      <c r="L21" s="29" t="e">
        <f t="shared" si="1"/>
        <v>#DIV/0!</v>
      </c>
    </row>
    <row r="22" spans="1:17" ht="15.6" hidden="1" x14ac:dyDescent="0.3">
      <c r="A22" s="6">
        <f t="shared" si="7"/>
        <v>18</v>
      </c>
      <c r="B22" s="6"/>
      <c r="C22" s="6"/>
      <c r="D22" s="6"/>
      <c r="K22" s="13" t="e">
        <f t="shared" si="8"/>
        <v>#DIV/0!</v>
      </c>
      <c r="L22" s="29" t="e">
        <f t="shared" si="1"/>
        <v>#DIV/0!</v>
      </c>
    </row>
    <row r="23" spans="1:17" ht="15.6" hidden="1" x14ac:dyDescent="0.3">
      <c r="A23" s="6">
        <f t="shared" si="7"/>
        <v>19</v>
      </c>
      <c r="B23" s="6"/>
      <c r="C23" s="6"/>
      <c r="D23" s="6"/>
      <c r="K23" s="13" t="e">
        <f t="shared" si="8"/>
        <v>#DIV/0!</v>
      </c>
      <c r="L23" s="29" t="e">
        <f t="shared" si="1"/>
        <v>#DIV/0!</v>
      </c>
    </row>
    <row r="24" spans="1:17" ht="15.6" hidden="1" x14ac:dyDescent="0.3">
      <c r="A24" s="6">
        <f t="shared" si="7"/>
        <v>20</v>
      </c>
      <c r="B24" s="6"/>
      <c r="C24" s="6"/>
      <c r="D24" s="6"/>
      <c r="K24" s="13" t="e">
        <f t="shared" si="8"/>
        <v>#DIV/0!</v>
      </c>
      <c r="L24" s="29" t="e">
        <f t="shared" si="1"/>
        <v>#DIV/0!</v>
      </c>
    </row>
    <row r="25" spans="1:17" ht="15.6" hidden="1" x14ac:dyDescent="0.3">
      <c r="A25" s="6">
        <f t="shared" si="7"/>
        <v>21</v>
      </c>
      <c r="B25" s="6"/>
      <c r="C25" s="6"/>
      <c r="D25" s="6"/>
      <c r="K25" s="13" t="e">
        <f t="shared" si="8"/>
        <v>#DIV/0!</v>
      </c>
      <c r="L25" s="29" t="e">
        <f t="shared" si="1"/>
        <v>#DIV/0!</v>
      </c>
    </row>
    <row r="26" spans="1:17" ht="15.6" hidden="1" x14ac:dyDescent="0.3">
      <c r="A26" s="6">
        <f t="shared" si="7"/>
        <v>22</v>
      </c>
      <c r="B26" s="6"/>
      <c r="C26" s="6"/>
      <c r="D26" s="6"/>
      <c r="K26" s="13" t="e">
        <f t="shared" si="8"/>
        <v>#DIV/0!</v>
      </c>
      <c r="L26" s="29" t="e">
        <f t="shared" si="1"/>
        <v>#DIV/0!</v>
      </c>
    </row>
    <row r="27" spans="1:17" ht="15.6" hidden="1" x14ac:dyDescent="0.3">
      <c r="A27" s="6">
        <f t="shared" si="7"/>
        <v>23</v>
      </c>
      <c r="B27" s="6"/>
      <c r="C27" s="6"/>
      <c r="D27" s="6"/>
      <c r="K27" s="13" t="e">
        <f t="shared" si="8"/>
        <v>#DIV/0!</v>
      </c>
      <c r="L27" s="29" t="e">
        <f t="shared" si="1"/>
        <v>#DIV/0!</v>
      </c>
    </row>
    <row r="28" spans="1:17" ht="15.6" hidden="1" x14ac:dyDescent="0.3">
      <c r="A28" s="6">
        <f t="shared" si="7"/>
        <v>24</v>
      </c>
      <c r="B28" s="6"/>
      <c r="C28" s="6"/>
      <c r="D28" s="6"/>
      <c r="K28" s="13" t="e">
        <f t="shared" si="8"/>
        <v>#DIV/0!</v>
      </c>
      <c r="L28" s="29" t="e">
        <f t="shared" si="1"/>
        <v>#DIV/0!</v>
      </c>
    </row>
    <row r="29" spans="1:17" ht="15.6" hidden="1" x14ac:dyDescent="0.3">
      <c r="A29" s="6">
        <f t="shared" si="7"/>
        <v>25</v>
      </c>
      <c r="B29" s="6"/>
      <c r="C29" s="6"/>
      <c r="D29" s="6"/>
      <c r="K29" s="13" t="e">
        <f t="shared" si="8"/>
        <v>#DIV/0!</v>
      </c>
      <c r="L29" s="29" t="e">
        <f t="shared" si="1"/>
        <v>#DIV/0!</v>
      </c>
    </row>
    <row r="30" spans="1:17" ht="15.6" hidden="1" x14ac:dyDescent="0.3">
      <c r="A30" s="6">
        <f t="shared" si="7"/>
        <v>26</v>
      </c>
      <c r="B30" s="6"/>
      <c r="C30" s="6"/>
      <c r="D30" s="6"/>
      <c r="K30" s="13" t="e">
        <f t="shared" si="8"/>
        <v>#DIV/0!</v>
      </c>
      <c r="L30" s="29" t="e">
        <f t="shared" si="1"/>
        <v>#DIV/0!</v>
      </c>
    </row>
    <row r="31" spans="1:17" ht="15.6" hidden="1" x14ac:dyDescent="0.3">
      <c r="A31" s="6">
        <f t="shared" si="7"/>
        <v>27</v>
      </c>
      <c r="B31" s="6"/>
      <c r="C31" s="6"/>
      <c r="D31" s="6"/>
      <c r="K31" s="13" t="e">
        <f t="shared" si="8"/>
        <v>#DIV/0!</v>
      </c>
      <c r="L31" s="29" t="e">
        <f t="shared" si="1"/>
        <v>#DIV/0!</v>
      </c>
    </row>
    <row r="32" spans="1:17" ht="15.6" hidden="1" x14ac:dyDescent="0.3">
      <c r="A32" s="6">
        <f t="shared" si="7"/>
        <v>28</v>
      </c>
      <c r="B32" s="6"/>
      <c r="C32" s="6"/>
      <c r="D32" s="6"/>
      <c r="K32" s="13" t="e">
        <f t="shared" si="8"/>
        <v>#DIV/0!</v>
      </c>
      <c r="L32" s="29" t="e">
        <f t="shared" si="1"/>
        <v>#DIV/0!</v>
      </c>
    </row>
    <row r="33" spans="1:12" ht="15.6" hidden="1" x14ac:dyDescent="0.3">
      <c r="A33" s="6">
        <f t="shared" si="7"/>
        <v>29</v>
      </c>
      <c r="B33" s="6"/>
      <c r="C33" s="6"/>
      <c r="D33" s="6"/>
      <c r="K33" s="13" t="e">
        <f t="shared" si="8"/>
        <v>#DIV/0!</v>
      </c>
      <c r="L33" s="29" t="e">
        <f t="shared" si="1"/>
        <v>#DIV/0!</v>
      </c>
    </row>
    <row r="34" spans="1:12" ht="15.6" hidden="1" x14ac:dyDescent="0.3">
      <c r="A34" s="6">
        <f t="shared" si="7"/>
        <v>30</v>
      </c>
      <c r="B34" s="6"/>
      <c r="C34" s="6"/>
      <c r="D34" s="6"/>
      <c r="K34" s="13" t="e">
        <f t="shared" si="8"/>
        <v>#DIV/0!</v>
      </c>
      <c r="L34" s="29" t="e">
        <f t="shared" si="1"/>
        <v>#DIV/0!</v>
      </c>
    </row>
  </sheetData>
  <mergeCells count="3">
    <mergeCell ref="A3:D3"/>
    <mergeCell ref="A1:D1"/>
    <mergeCell ref="A2:D2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O31"/>
  <sheetViews>
    <sheetView tabSelected="1" topLeftCell="C1" workbookViewId="0">
      <selection activeCell="P6" sqref="P6"/>
    </sheetView>
  </sheetViews>
  <sheetFormatPr defaultRowHeight="13.2" x14ac:dyDescent="0.25"/>
  <cols>
    <col min="1" max="1" width="4.6640625" customWidth="1"/>
    <col min="2" max="2" width="41.88671875" customWidth="1"/>
    <col min="3" max="3" width="55" customWidth="1"/>
    <col min="4" max="4" width="26.33203125" customWidth="1"/>
    <col min="5" max="10" width="5.6640625" customWidth="1"/>
    <col min="11" max="11" width="7" customWidth="1"/>
    <col min="12" max="13" width="7.6640625" customWidth="1"/>
    <col min="14" max="14" width="7.5546875" customWidth="1"/>
  </cols>
  <sheetData>
    <row r="1" spans="1:15" ht="17.399999999999999" x14ac:dyDescent="0.25">
      <c r="A1" s="17" t="s">
        <v>22</v>
      </c>
      <c r="B1" s="17"/>
      <c r="C1" s="17"/>
      <c r="D1" s="17"/>
    </row>
    <row r="2" spans="1:15" ht="20.399999999999999" customHeight="1" x14ac:dyDescent="0.25">
      <c r="A2" s="18" t="s">
        <v>58</v>
      </c>
      <c r="B2" s="18"/>
      <c r="C2" s="18"/>
      <c r="D2" s="18"/>
    </row>
    <row r="3" spans="1:15" ht="20.399999999999999" customHeight="1" x14ac:dyDescent="0.3">
      <c r="A3" s="15" t="s">
        <v>20</v>
      </c>
      <c r="B3" s="16"/>
      <c r="C3" s="16"/>
      <c r="D3" s="16"/>
      <c r="J3" s="25">
        <v>1</v>
      </c>
      <c r="K3" s="26">
        <v>0.15</v>
      </c>
      <c r="L3" s="4"/>
      <c r="M3" s="4"/>
      <c r="N3" s="4"/>
      <c r="O3" s="4"/>
    </row>
    <row r="4" spans="1:15" ht="73.2" customHeight="1" x14ac:dyDescent="0.25">
      <c r="A4" s="3" t="s">
        <v>19</v>
      </c>
      <c r="B4" s="3" t="s">
        <v>18</v>
      </c>
      <c r="C4" s="3" t="s">
        <v>17</v>
      </c>
      <c r="D4" s="3" t="s">
        <v>16</v>
      </c>
      <c r="E4" s="11" t="s">
        <v>83</v>
      </c>
      <c r="F4" s="11" t="s">
        <v>84</v>
      </c>
      <c r="G4" s="11" t="s">
        <v>85</v>
      </c>
      <c r="H4" s="11" t="s">
        <v>86</v>
      </c>
      <c r="I4" s="12" t="s">
        <v>87</v>
      </c>
      <c r="J4" s="27" t="s">
        <v>88</v>
      </c>
      <c r="K4" s="27" t="s">
        <v>91</v>
      </c>
      <c r="L4" s="27" t="s">
        <v>92</v>
      </c>
      <c r="M4" s="27" t="s">
        <v>93</v>
      </c>
      <c r="N4" s="27" t="s">
        <v>94</v>
      </c>
      <c r="O4" s="28" t="s">
        <v>95</v>
      </c>
    </row>
    <row r="5" spans="1:15" ht="31.2" x14ac:dyDescent="0.25">
      <c r="A5" s="1">
        <v>1</v>
      </c>
      <c r="B5" s="2" t="s">
        <v>59</v>
      </c>
      <c r="C5" s="2" t="s">
        <v>60</v>
      </c>
      <c r="D5" s="2" t="s">
        <v>55</v>
      </c>
      <c r="E5" s="10">
        <f>[1]список!E9</f>
        <v>49</v>
      </c>
      <c r="F5" s="10">
        <f>[13]список!E9</f>
        <v>57</v>
      </c>
      <c r="G5" s="10">
        <f>[14]список!E9</f>
        <v>70</v>
      </c>
      <c r="H5" s="10">
        <f>[15]список!E9</f>
        <v>74</v>
      </c>
      <c r="I5" s="14">
        <f t="shared" ref="I5" si="0">AVERAGE(E5:H5)</f>
        <v>62.5</v>
      </c>
      <c r="J5" s="29">
        <f>SQRT(_xlfn.VAR.S(E5:H5))</f>
        <v>11.561430130683084</v>
      </c>
      <c r="K5" s="29">
        <f>J5/I5*100</f>
        <v>18.498288209092934</v>
      </c>
      <c r="L5" s="29">
        <f>MAX($J$3*J5,$K$3*I5)</f>
        <v>11.561430130683084</v>
      </c>
      <c r="M5" s="13" t="str">
        <f>CONCATENATE("&gt;",TEXT(I5-L5,"0.0"))</f>
        <v>&gt;50.9</v>
      </c>
      <c r="N5" s="13" t="str">
        <f>CONCATENATE("&lt;",TEXT(I5+L5,"0.0"))</f>
        <v>&lt;74.1</v>
      </c>
      <c r="O5" s="13">
        <f>AVERAGEIFS(E5:H5,E5:H5,M5,E5:H5,N5)</f>
        <v>67</v>
      </c>
    </row>
    <row r="6" spans="1:15" ht="46.8" x14ac:dyDescent="0.25">
      <c r="A6" s="1">
        <f>A5+1</f>
        <v>2</v>
      </c>
      <c r="B6" s="2" t="s">
        <v>61</v>
      </c>
      <c r="C6" s="2" t="s">
        <v>62</v>
      </c>
      <c r="D6" s="2" t="s">
        <v>63</v>
      </c>
      <c r="E6" s="10">
        <f>[1]список!E10</f>
        <v>41</v>
      </c>
      <c r="F6" s="10">
        <f>[13]список!E10</f>
        <v>65</v>
      </c>
      <c r="G6" s="10">
        <f>[14]список!E10</f>
        <v>68</v>
      </c>
      <c r="H6" s="10">
        <f>[15]список!E10</f>
        <v>72</v>
      </c>
      <c r="I6" s="13">
        <f t="shared" ref="I6:I11" si="1">AVERAGE(E6:H6)</f>
        <v>61.5</v>
      </c>
      <c r="J6" s="13">
        <f t="shared" ref="J6:J11" si="2">SQRT(_xlfn.VAR.S(E6:H6))</f>
        <v>13.964240043768941</v>
      </c>
      <c r="K6" s="29">
        <f t="shared" ref="K6:K11" si="3">J6/I6*100</f>
        <v>22.706081371982016</v>
      </c>
      <c r="L6" s="29">
        <f t="shared" ref="L6:L11" si="4">MAX($J$3*J6,$K$3*I6)</f>
        <v>13.964240043768941</v>
      </c>
      <c r="M6" s="13" t="str">
        <f t="shared" ref="M6:M11" si="5">CONCATENATE("&gt;",TEXT(I6-L6,"0.0"))</f>
        <v>&gt;47.5</v>
      </c>
      <c r="N6" s="13" t="str">
        <f t="shared" ref="N6:N11" si="6">CONCATENATE("&lt;",TEXT(I6+L6,"0.0"))</f>
        <v>&lt;75.5</v>
      </c>
      <c r="O6" s="13">
        <f t="shared" ref="O6:O11" si="7">AVERAGEIFS(E6:H6,E6:H6,M6,E6:H6,N6)</f>
        <v>68.333333333333329</v>
      </c>
    </row>
    <row r="7" spans="1:15" ht="29.4" x14ac:dyDescent="0.25">
      <c r="A7" s="1">
        <f t="shared" ref="A7:A29" si="8">A6+1</f>
        <v>3</v>
      </c>
      <c r="B7" s="2" t="s">
        <v>64</v>
      </c>
      <c r="C7" s="2" t="s">
        <v>65</v>
      </c>
      <c r="D7" s="2" t="s">
        <v>0</v>
      </c>
      <c r="E7" s="10">
        <f>[1]список!E11</f>
        <v>22</v>
      </c>
      <c r="F7" s="10">
        <f>[13]список!E11</f>
        <v>70</v>
      </c>
      <c r="G7" s="10">
        <f>[14]список!E11</f>
        <v>64</v>
      </c>
      <c r="H7" s="10">
        <f>[15]список!E11</f>
        <v>61</v>
      </c>
      <c r="I7" s="13">
        <f t="shared" si="1"/>
        <v>54.25</v>
      </c>
      <c r="J7" s="13">
        <f t="shared" si="2"/>
        <v>21.823152842795196</v>
      </c>
      <c r="K7" s="29">
        <f t="shared" si="3"/>
        <v>40.227009848470409</v>
      </c>
      <c r="L7" s="29">
        <f t="shared" si="4"/>
        <v>21.823152842795196</v>
      </c>
      <c r="M7" s="13" t="str">
        <f t="shared" si="5"/>
        <v>&gt;32.4</v>
      </c>
      <c r="N7" s="13" t="str">
        <f t="shared" si="6"/>
        <v>&lt;76.1</v>
      </c>
      <c r="O7" s="13">
        <f t="shared" si="7"/>
        <v>65</v>
      </c>
    </row>
    <row r="8" spans="1:15" ht="46.8" x14ac:dyDescent="0.25">
      <c r="A8" s="1">
        <f t="shared" si="8"/>
        <v>4</v>
      </c>
      <c r="B8" s="2" t="s">
        <v>66</v>
      </c>
      <c r="C8" s="2" t="s">
        <v>67</v>
      </c>
      <c r="D8" s="2" t="s">
        <v>9</v>
      </c>
      <c r="E8" s="10">
        <f>[1]список!E12</f>
        <v>26</v>
      </c>
      <c r="F8" s="10">
        <f>[13]список!E12</f>
        <v>32</v>
      </c>
      <c r="G8" s="10">
        <f>[14]список!E12</f>
        <v>52</v>
      </c>
      <c r="H8" s="10">
        <f>[15]список!E12</f>
        <v>60</v>
      </c>
      <c r="I8" s="13">
        <f t="shared" si="1"/>
        <v>42.5</v>
      </c>
      <c r="J8" s="13">
        <f t="shared" si="2"/>
        <v>16.11417595369576</v>
      </c>
      <c r="K8" s="29">
        <f t="shared" si="3"/>
        <v>37.91570812634297</v>
      </c>
      <c r="L8" s="29">
        <f t="shared" si="4"/>
        <v>16.11417595369576</v>
      </c>
      <c r="M8" s="13" t="str">
        <f t="shared" si="5"/>
        <v>&gt;26.4</v>
      </c>
      <c r="N8" s="13" t="str">
        <f t="shared" si="6"/>
        <v>&lt;58.6</v>
      </c>
      <c r="O8" s="13">
        <f t="shared" si="7"/>
        <v>42</v>
      </c>
    </row>
    <row r="9" spans="1:15" ht="46.8" x14ac:dyDescent="0.25">
      <c r="A9" s="1">
        <f t="shared" si="8"/>
        <v>5</v>
      </c>
      <c r="B9" s="2" t="s">
        <v>68</v>
      </c>
      <c r="C9" s="2" t="s">
        <v>69</v>
      </c>
      <c r="D9" s="2" t="s">
        <v>6</v>
      </c>
      <c r="E9" s="10">
        <f>[1]список!E13</f>
        <v>35</v>
      </c>
      <c r="F9" s="10">
        <f>[13]список!E13</f>
        <v>83</v>
      </c>
      <c r="G9" s="10">
        <f>[14]список!E13</f>
        <v>86</v>
      </c>
      <c r="H9" s="10">
        <f>[15]список!E13</f>
        <v>58</v>
      </c>
      <c r="I9" s="14">
        <f t="shared" si="1"/>
        <v>65.5</v>
      </c>
      <c r="J9" s="13">
        <f t="shared" si="2"/>
        <v>23.895606290697042</v>
      </c>
      <c r="K9" s="29">
        <f t="shared" si="3"/>
        <v>36.481841665186323</v>
      </c>
      <c r="L9" s="29">
        <f t="shared" si="4"/>
        <v>23.895606290697042</v>
      </c>
      <c r="M9" s="13" t="str">
        <f t="shared" si="5"/>
        <v>&gt;41.6</v>
      </c>
      <c r="N9" s="13" t="str">
        <f t="shared" si="6"/>
        <v>&lt;89.4</v>
      </c>
      <c r="O9" s="13">
        <f t="shared" si="7"/>
        <v>75.666666666666671</v>
      </c>
    </row>
    <row r="10" spans="1:15" ht="31.2" x14ac:dyDescent="0.25">
      <c r="A10" s="1">
        <f t="shared" si="8"/>
        <v>6</v>
      </c>
      <c r="B10" s="2" t="s">
        <v>70</v>
      </c>
      <c r="C10" s="2" t="s">
        <v>71</v>
      </c>
      <c r="D10" s="2" t="s">
        <v>9</v>
      </c>
      <c r="E10" s="10">
        <f>[1]список!E14</f>
        <v>20</v>
      </c>
      <c r="F10" s="10">
        <f>[13]список!E14</f>
        <v>43</v>
      </c>
      <c r="G10" s="10">
        <f>[14]список!E14</f>
        <v>52</v>
      </c>
      <c r="H10" s="10">
        <f>[15]список!E14</f>
        <v>69</v>
      </c>
      <c r="I10" s="13">
        <f t="shared" si="1"/>
        <v>46</v>
      </c>
      <c r="J10" s="13">
        <f t="shared" si="2"/>
        <v>20.412414523193153</v>
      </c>
      <c r="K10" s="29">
        <f t="shared" si="3"/>
        <v>44.374814180854685</v>
      </c>
      <c r="L10" s="29">
        <f t="shared" si="4"/>
        <v>20.412414523193153</v>
      </c>
      <c r="M10" s="13" t="str">
        <f t="shared" si="5"/>
        <v>&gt;25.6</v>
      </c>
      <c r="N10" s="13" t="str">
        <f t="shared" si="6"/>
        <v>&lt;66.4</v>
      </c>
      <c r="O10" s="13">
        <f t="shared" si="7"/>
        <v>47.5</v>
      </c>
    </row>
    <row r="11" spans="1:15" ht="62.4" x14ac:dyDescent="0.25">
      <c r="A11" s="1">
        <f t="shared" si="8"/>
        <v>7</v>
      </c>
      <c r="B11" s="2" t="s">
        <v>72</v>
      </c>
      <c r="C11" s="2" t="s">
        <v>73</v>
      </c>
      <c r="D11" s="2" t="s">
        <v>6</v>
      </c>
      <c r="E11" s="10">
        <f>[1]список!E15</f>
        <v>31</v>
      </c>
      <c r="F11" s="10">
        <f>[13]список!E15</f>
        <v>83</v>
      </c>
      <c r="G11" s="10">
        <f>[14]список!E15</f>
        <v>94</v>
      </c>
      <c r="H11" s="10">
        <f>[15]список!E15</f>
        <v>62</v>
      </c>
      <c r="I11" s="14">
        <f t="shared" si="1"/>
        <v>67.5</v>
      </c>
      <c r="J11" s="13">
        <f t="shared" si="2"/>
        <v>27.718826333979823</v>
      </c>
      <c r="K11" s="29">
        <f t="shared" si="3"/>
        <v>41.064927902192331</v>
      </c>
      <c r="L11" s="29">
        <f t="shared" si="4"/>
        <v>27.718826333979823</v>
      </c>
      <c r="M11" s="13" t="str">
        <f t="shared" si="5"/>
        <v>&gt;39.8</v>
      </c>
      <c r="N11" s="13" t="str">
        <f t="shared" si="6"/>
        <v>&lt;95.2</v>
      </c>
      <c r="O11" s="13">
        <f t="shared" si="7"/>
        <v>79.666666666666671</v>
      </c>
    </row>
    <row r="12" spans="1:15" ht="15.6" hidden="1" x14ac:dyDescent="0.25">
      <c r="A12" s="1">
        <f t="shared" si="8"/>
        <v>8</v>
      </c>
      <c r="B12" s="1"/>
      <c r="C12" s="1"/>
      <c r="D12" s="1"/>
    </row>
    <row r="13" spans="1:15" ht="15.6" hidden="1" x14ac:dyDescent="0.25">
      <c r="A13" s="1">
        <f t="shared" si="8"/>
        <v>9</v>
      </c>
      <c r="B13" s="1"/>
      <c r="C13" s="1"/>
      <c r="D13" s="1"/>
    </row>
    <row r="14" spans="1:15" ht="15.6" hidden="1" x14ac:dyDescent="0.25">
      <c r="A14" s="1">
        <f t="shared" si="8"/>
        <v>10</v>
      </c>
      <c r="B14" s="1"/>
      <c r="C14" s="1"/>
      <c r="D14" s="1"/>
    </row>
    <row r="15" spans="1:15" ht="15.6" hidden="1" x14ac:dyDescent="0.25">
      <c r="A15" s="1">
        <f t="shared" si="8"/>
        <v>11</v>
      </c>
      <c r="B15" s="1"/>
      <c r="C15" s="1"/>
      <c r="D15" s="1"/>
    </row>
    <row r="16" spans="1:15" ht="15.6" hidden="1" x14ac:dyDescent="0.25">
      <c r="A16" s="1">
        <f t="shared" si="8"/>
        <v>12</v>
      </c>
      <c r="B16" s="1"/>
      <c r="C16" s="1"/>
      <c r="D16" s="1"/>
    </row>
    <row r="17" spans="1:4" ht="15.6" hidden="1" x14ac:dyDescent="0.25">
      <c r="A17" s="1">
        <f t="shared" si="8"/>
        <v>13</v>
      </c>
      <c r="B17" s="1"/>
      <c r="C17" s="1"/>
      <c r="D17" s="1"/>
    </row>
    <row r="18" spans="1:4" ht="20.399999999999999" hidden="1" customHeight="1" x14ac:dyDescent="0.25">
      <c r="A18" s="1">
        <f t="shared" si="8"/>
        <v>14</v>
      </c>
      <c r="B18" s="1"/>
      <c r="C18" s="1"/>
      <c r="D18" s="1"/>
    </row>
    <row r="19" spans="1:4" ht="15.6" hidden="1" x14ac:dyDescent="0.25">
      <c r="A19" s="1">
        <f t="shared" si="8"/>
        <v>15</v>
      </c>
      <c r="B19" s="1"/>
      <c r="C19" s="1"/>
      <c r="D19" s="1"/>
    </row>
    <row r="20" spans="1:4" ht="15.6" hidden="1" x14ac:dyDescent="0.25">
      <c r="A20" s="1">
        <f t="shared" si="8"/>
        <v>16</v>
      </c>
      <c r="B20" s="1"/>
      <c r="C20" s="1"/>
      <c r="D20" s="1"/>
    </row>
    <row r="21" spans="1:4" ht="15.6" hidden="1" x14ac:dyDescent="0.25">
      <c r="A21" s="1">
        <f t="shared" si="8"/>
        <v>17</v>
      </c>
      <c r="B21" s="1"/>
      <c r="C21" s="1"/>
      <c r="D21" s="1"/>
    </row>
    <row r="22" spans="1:4" ht="15.6" hidden="1" x14ac:dyDescent="0.25">
      <c r="A22" s="1">
        <f t="shared" si="8"/>
        <v>18</v>
      </c>
      <c r="B22" s="1"/>
      <c r="C22" s="1"/>
      <c r="D22" s="1"/>
    </row>
    <row r="23" spans="1:4" ht="15.6" hidden="1" x14ac:dyDescent="0.25">
      <c r="A23" s="1">
        <f t="shared" si="8"/>
        <v>19</v>
      </c>
      <c r="B23" s="1"/>
      <c r="C23" s="1"/>
      <c r="D23" s="1"/>
    </row>
    <row r="24" spans="1:4" ht="15.6" hidden="1" x14ac:dyDescent="0.25">
      <c r="A24" s="1">
        <f t="shared" si="8"/>
        <v>20</v>
      </c>
      <c r="B24" s="1"/>
      <c r="C24" s="1"/>
      <c r="D24" s="1"/>
    </row>
    <row r="25" spans="1:4" ht="15.6" hidden="1" x14ac:dyDescent="0.25">
      <c r="A25" s="1">
        <f t="shared" si="8"/>
        <v>21</v>
      </c>
      <c r="B25" s="1"/>
      <c r="C25" s="1"/>
      <c r="D25" s="1"/>
    </row>
    <row r="26" spans="1:4" ht="15.6" hidden="1" x14ac:dyDescent="0.25">
      <c r="A26" s="1">
        <f t="shared" si="8"/>
        <v>22</v>
      </c>
      <c r="B26" s="1"/>
      <c r="C26" s="1"/>
      <c r="D26" s="1"/>
    </row>
    <row r="27" spans="1:4" ht="15.6" hidden="1" x14ac:dyDescent="0.25">
      <c r="A27" s="1">
        <f t="shared" si="8"/>
        <v>23</v>
      </c>
      <c r="B27" s="1"/>
      <c r="C27" s="1"/>
      <c r="D27" s="1"/>
    </row>
    <row r="28" spans="1:4" ht="15.6" hidden="1" x14ac:dyDescent="0.25">
      <c r="A28" s="1">
        <f t="shared" si="8"/>
        <v>24</v>
      </c>
      <c r="B28" s="1"/>
      <c r="C28" s="1"/>
      <c r="D28" s="1"/>
    </row>
    <row r="29" spans="1:4" ht="15.6" hidden="1" x14ac:dyDescent="0.25">
      <c r="A29" s="1">
        <f t="shared" si="8"/>
        <v>25</v>
      </c>
      <c r="B29" s="1"/>
      <c r="C29" s="1"/>
      <c r="D29" s="1"/>
    </row>
    <row r="30" spans="1:4" ht="15.6" hidden="1" x14ac:dyDescent="0.25">
      <c r="A30" s="1"/>
      <c r="B30" s="1"/>
      <c r="C30" s="1"/>
      <c r="D30" s="1"/>
    </row>
    <row r="31" spans="1:4" ht="15.6" hidden="1" x14ac:dyDescent="0.25">
      <c r="A31" s="1"/>
      <c r="B31" s="1"/>
      <c r="C31" s="1"/>
      <c r="D31" s="1"/>
    </row>
  </sheetData>
  <mergeCells count="3">
    <mergeCell ref="A3:D3"/>
    <mergeCell ref="A1:D1"/>
    <mergeCell ref="A2:D2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/>
  <dimension ref="A1:O34"/>
  <sheetViews>
    <sheetView topLeftCell="C1" workbookViewId="0">
      <selection activeCell="R5" sqref="R5"/>
    </sheetView>
  </sheetViews>
  <sheetFormatPr defaultRowHeight="14.4" x14ac:dyDescent="0.3"/>
  <cols>
    <col min="1" max="1" width="4.33203125" style="4" customWidth="1"/>
    <col min="2" max="2" width="35.109375" style="4" customWidth="1"/>
    <col min="3" max="3" width="50.5546875" style="4" customWidth="1"/>
    <col min="4" max="4" width="26.5546875" style="4" customWidth="1"/>
    <col min="5" max="10" width="5" style="4" customWidth="1"/>
    <col min="11" max="15" width="6.5546875" style="4" customWidth="1"/>
    <col min="16" max="16384" width="8.88671875" style="4"/>
  </cols>
  <sheetData>
    <row r="1" spans="1:15" ht="21" customHeight="1" x14ac:dyDescent="0.3">
      <c r="A1" s="21" t="s">
        <v>22</v>
      </c>
      <c r="B1" s="22"/>
      <c r="C1" s="22"/>
      <c r="D1" s="22"/>
    </row>
    <row r="2" spans="1:15" ht="19.95" customHeight="1" x14ac:dyDescent="0.3">
      <c r="A2" s="23" t="s">
        <v>74</v>
      </c>
      <c r="B2" s="24"/>
      <c r="C2" s="24"/>
      <c r="D2" s="24"/>
    </row>
    <row r="3" spans="1:15" ht="19.95" customHeight="1" x14ac:dyDescent="0.3">
      <c r="A3" s="19" t="s">
        <v>20</v>
      </c>
      <c r="B3" s="20"/>
      <c r="C3" s="20"/>
      <c r="D3" s="20"/>
      <c r="J3" s="25">
        <v>1</v>
      </c>
      <c r="K3" s="26">
        <v>0.15</v>
      </c>
    </row>
    <row r="4" spans="1:15" ht="80.400000000000006" customHeight="1" x14ac:dyDescent="0.3">
      <c r="A4" s="5" t="s">
        <v>19</v>
      </c>
      <c r="B4" s="5" t="s">
        <v>18</v>
      </c>
      <c r="C4" s="5" t="s">
        <v>17</v>
      </c>
      <c r="D4" s="5" t="s">
        <v>16</v>
      </c>
      <c r="E4" s="11" t="s">
        <v>83</v>
      </c>
      <c r="F4" s="11" t="s">
        <v>84</v>
      </c>
      <c r="G4" s="11" t="s">
        <v>85</v>
      </c>
      <c r="H4" s="11" t="s">
        <v>86</v>
      </c>
      <c r="I4" s="12" t="s">
        <v>87</v>
      </c>
      <c r="J4" s="27" t="s">
        <v>88</v>
      </c>
      <c r="K4" s="27" t="s">
        <v>91</v>
      </c>
      <c r="L4" s="27" t="s">
        <v>92</v>
      </c>
      <c r="M4" s="27" t="s">
        <v>93</v>
      </c>
      <c r="N4" s="27" t="s">
        <v>94</v>
      </c>
      <c r="O4" s="28" t="s">
        <v>95</v>
      </c>
    </row>
    <row r="5" spans="1:15" ht="62.4" x14ac:dyDescent="0.3">
      <c r="A5" s="6">
        <v>1</v>
      </c>
      <c r="B5" s="7" t="s">
        <v>75</v>
      </c>
      <c r="C5" s="7" t="s">
        <v>76</v>
      </c>
      <c r="D5" s="7" t="s">
        <v>9</v>
      </c>
      <c r="E5" s="10">
        <f>[16]список!E9</f>
        <v>34</v>
      </c>
      <c r="F5" s="10">
        <f>[17]список!E9</f>
        <v>33</v>
      </c>
      <c r="G5" s="10">
        <f>[18]список!E9</f>
        <v>72</v>
      </c>
      <c r="H5" s="10">
        <f>[19]список!E9</f>
        <v>50</v>
      </c>
      <c r="I5" s="13">
        <f t="shared" ref="I5" si="0">AVERAGE(E5:H5)</f>
        <v>47.25</v>
      </c>
      <c r="J5" s="13">
        <f t="shared" ref="J5" si="1">SQRT(_xlfn.VAR.S(E5:H5))</f>
        <v>18.246004128758347</v>
      </c>
      <c r="K5" s="29">
        <f>J5/I5*100</f>
        <v>38.615881753985917</v>
      </c>
      <c r="L5" s="29">
        <f>MAX($J$3*J5,$K$3*I5)</f>
        <v>18.246004128758347</v>
      </c>
      <c r="M5" s="13" t="str">
        <f>CONCATENATE("&gt;",TEXT(I5-L5,"0.0"))</f>
        <v>&gt;29.0</v>
      </c>
      <c r="N5" s="13" t="str">
        <f>CONCATENATE("&lt;",TEXT(I5+L5,"0.0"))</f>
        <v>&lt;65.5</v>
      </c>
      <c r="O5" s="13">
        <f>AVERAGEIFS(E5:H5,E5:H5,M5,E5:H5,N5)</f>
        <v>39</v>
      </c>
    </row>
    <row r="6" spans="1:15" ht="46.8" x14ac:dyDescent="0.3">
      <c r="A6" s="6">
        <f>A5+1</f>
        <v>2</v>
      </c>
      <c r="B6" s="7" t="s">
        <v>77</v>
      </c>
      <c r="C6" s="7" t="s">
        <v>78</v>
      </c>
      <c r="D6" s="7" t="s">
        <v>9</v>
      </c>
      <c r="E6" s="10">
        <f>[16]список!E10</f>
        <v>23</v>
      </c>
      <c r="F6" s="10">
        <f>[17]список!E10</f>
        <v>28</v>
      </c>
      <c r="G6" s="10">
        <f>[18]список!E10</f>
        <v>68</v>
      </c>
      <c r="H6" s="10">
        <f>[19]список!E10</f>
        <v>62</v>
      </c>
      <c r="I6" s="13">
        <f t="shared" ref="I6:I34" si="2">AVERAGE(E6:H6)</f>
        <v>45.25</v>
      </c>
      <c r="J6" s="13">
        <f t="shared" ref="J6:J34" si="3">SQRT(_xlfn.VAR.S(E6:H6))</f>
        <v>23.027157879338908</v>
      </c>
      <c r="K6" s="29">
        <f t="shared" ref="K6:K34" si="4">J6/I6*100</f>
        <v>50.888746694671617</v>
      </c>
      <c r="L6" s="29">
        <f t="shared" ref="L6:L34" si="5">MAX($J$3*J6,$K$3*I6)</f>
        <v>23.027157879338908</v>
      </c>
      <c r="M6" s="13" t="str">
        <f t="shared" ref="M6:M34" si="6">CONCATENATE("&gt;",TEXT(I6-L6,"0.0"))</f>
        <v>&gt;22.2</v>
      </c>
      <c r="N6" s="13" t="str">
        <f t="shared" ref="N6:N34" si="7">CONCATENATE("&lt;",TEXT(I6+L6,"0.0"))</f>
        <v>&lt;68.3</v>
      </c>
      <c r="O6" s="13">
        <f t="shared" ref="O6:O34" si="8">AVERAGEIFS(E6:H6,E6:H6,M6,E6:H6,N6)</f>
        <v>45.25</v>
      </c>
    </row>
    <row r="7" spans="1:15" ht="31.2" x14ac:dyDescent="0.3">
      <c r="A7" s="6">
        <f t="shared" ref="A7:A34" si="9">A6+1</f>
        <v>3</v>
      </c>
      <c r="B7" s="9" t="s">
        <v>79</v>
      </c>
      <c r="C7" s="9" t="s">
        <v>80</v>
      </c>
      <c r="D7" s="8" t="s">
        <v>35</v>
      </c>
      <c r="E7" s="10">
        <f>[16]список!E11</f>
        <v>47</v>
      </c>
      <c r="F7" s="10">
        <f>[17]список!E11</f>
        <v>44</v>
      </c>
      <c r="G7" s="10">
        <f>[18]список!E11</f>
        <v>72</v>
      </c>
      <c r="H7" s="10">
        <f>[19]список!E11</f>
        <v>74</v>
      </c>
      <c r="I7" s="14">
        <f t="shared" si="2"/>
        <v>59.25</v>
      </c>
      <c r="J7" s="13">
        <f t="shared" si="3"/>
        <v>15.945218719101975</v>
      </c>
      <c r="K7" s="29">
        <f t="shared" si="4"/>
        <v>26.911761551226959</v>
      </c>
      <c r="L7" s="29">
        <f t="shared" si="5"/>
        <v>15.945218719101975</v>
      </c>
      <c r="M7" s="13" t="str">
        <f t="shared" si="6"/>
        <v>&gt;43.3</v>
      </c>
      <c r="N7" s="13" t="str">
        <f t="shared" si="7"/>
        <v>&lt;75.2</v>
      </c>
      <c r="O7" s="14">
        <f t="shared" si="8"/>
        <v>59.25</v>
      </c>
    </row>
    <row r="8" spans="1:15" ht="46.8" x14ac:dyDescent="0.3">
      <c r="A8" s="6">
        <f t="shared" si="9"/>
        <v>4</v>
      </c>
      <c r="B8" s="7" t="s">
        <v>81</v>
      </c>
      <c r="C8" s="7" t="s">
        <v>82</v>
      </c>
      <c r="D8" s="7" t="s">
        <v>9</v>
      </c>
      <c r="E8" s="10">
        <f>[16]список!E12</f>
        <v>21</v>
      </c>
      <c r="F8" s="10">
        <f>[17]список!E12</f>
        <v>66</v>
      </c>
      <c r="G8" s="10">
        <f>[18]список!E12</f>
        <v>72</v>
      </c>
      <c r="H8" s="10">
        <f>[19]список!E12</f>
        <v>72</v>
      </c>
      <c r="I8" s="14">
        <f t="shared" si="2"/>
        <v>57.75</v>
      </c>
      <c r="J8" s="13">
        <f t="shared" si="3"/>
        <v>24.662724910277049</v>
      </c>
      <c r="K8" s="29">
        <f t="shared" si="4"/>
        <v>42.706017160652898</v>
      </c>
      <c r="L8" s="29">
        <f t="shared" si="5"/>
        <v>24.662724910277049</v>
      </c>
      <c r="M8" s="13" t="str">
        <f t="shared" si="6"/>
        <v>&gt;33.1</v>
      </c>
      <c r="N8" s="13" t="str">
        <f t="shared" si="7"/>
        <v>&lt;82.4</v>
      </c>
      <c r="O8" s="14">
        <f t="shared" si="8"/>
        <v>70</v>
      </c>
    </row>
    <row r="9" spans="1:15" ht="15.6" hidden="1" x14ac:dyDescent="0.3">
      <c r="A9" s="6">
        <f t="shared" si="9"/>
        <v>5</v>
      </c>
      <c r="B9" s="6"/>
      <c r="C9" s="6"/>
      <c r="D9" s="6"/>
      <c r="I9" s="13" t="e">
        <f t="shared" si="2"/>
        <v>#DIV/0!</v>
      </c>
      <c r="J9" s="13" t="e">
        <f t="shared" si="3"/>
        <v>#DIV/0!</v>
      </c>
      <c r="K9" s="29" t="e">
        <f t="shared" si="4"/>
        <v>#DIV/0!</v>
      </c>
      <c r="L9" s="29" t="e">
        <f t="shared" si="5"/>
        <v>#DIV/0!</v>
      </c>
      <c r="M9" s="13" t="e">
        <f t="shared" si="6"/>
        <v>#DIV/0!</v>
      </c>
      <c r="N9" s="13" t="e">
        <f t="shared" si="7"/>
        <v>#DIV/0!</v>
      </c>
      <c r="O9" s="13" t="e">
        <f t="shared" si="8"/>
        <v>#DIV/0!</v>
      </c>
    </row>
    <row r="10" spans="1:15" ht="15.6" hidden="1" x14ac:dyDescent="0.3">
      <c r="A10" s="6">
        <f t="shared" si="9"/>
        <v>6</v>
      </c>
      <c r="B10" s="6"/>
      <c r="C10" s="6"/>
      <c r="D10" s="6"/>
      <c r="I10" s="13" t="e">
        <f t="shared" si="2"/>
        <v>#DIV/0!</v>
      </c>
      <c r="J10" s="13" t="e">
        <f t="shared" si="3"/>
        <v>#DIV/0!</v>
      </c>
      <c r="K10" s="29" t="e">
        <f t="shared" si="4"/>
        <v>#DIV/0!</v>
      </c>
      <c r="L10" s="29" t="e">
        <f t="shared" si="5"/>
        <v>#DIV/0!</v>
      </c>
      <c r="M10" s="13" t="e">
        <f t="shared" si="6"/>
        <v>#DIV/0!</v>
      </c>
      <c r="N10" s="13" t="e">
        <f t="shared" si="7"/>
        <v>#DIV/0!</v>
      </c>
      <c r="O10" s="13" t="e">
        <f t="shared" si="8"/>
        <v>#DIV/0!</v>
      </c>
    </row>
    <row r="11" spans="1:15" ht="15.6" hidden="1" x14ac:dyDescent="0.3">
      <c r="A11" s="6">
        <f t="shared" si="9"/>
        <v>7</v>
      </c>
      <c r="B11" s="6"/>
      <c r="C11" s="6"/>
      <c r="D11" s="6"/>
      <c r="I11" s="13" t="e">
        <f t="shared" si="2"/>
        <v>#DIV/0!</v>
      </c>
      <c r="J11" s="13" t="e">
        <f t="shared" si="3"/>
        <v>#DIV/0!</v>
      </c>
      <c r="K11" s="29" t="e">
        <f t="shared" si="4"/>
        <v>#DIV/0!</v>
      </c>
      <c r="L11" s="29" t="e">
        <f t="shared" si="5"/>
        <v>#DIV/0!</v>
      </c>
      <c r="M11" s="13" t="e">
        <f t="shared" si="6"/>
        <v>#DIV/0!</v>
      </c>
      <c r="N11" s="13" t="e">
        <f t="shared" si="7"/>
        <v>#DIV/0!</v>
      </c>
      <c r="O11" s="13" t="e">
        <f t="shared" si="8"/>
        <v>#DIV/0!</v>
      </c>
    </row>
    <row r="12" spans="1:15" ht="15.6" hidden="1" x14ac:dyDescent="0.3">
      <c r="A12" s="6">
        <f t="shared" si="9"/>
        <v>8</v>
      </c>
      <c r="B12" s="6"/>
      <c r="C12" s="6"/>
      <c r="D12" s="6"/>
      <c r="I12" s="13" t="e">
        <f t="shared" si="2"/>
        <v>#DIV/0!</v>
      </c>
      <c r="J12" s="13" t="e">
        <f t="shared" si="3"/>
        <v>#DIV/0!</v>
      </c>
      <c r="K12" s="29" t="e">
        <f t="shared" si="4"/>
        <v>#DIV/0!</v>
      </c>
      <c r="L12" s="29" t="e">
        <f t="shared" si="5"/>
        <v>#DIV/0!</v>
      </c>
      <c r="M12" s="13" t="e">
        <f t="shared" si="6"/>
        <v>#DIV/0!</v>
      </c>
      <c r="N12" s="13" t="e">
        <f t="shared" si="7"/>
        <v>#DIV/0!</v>
      </c>
      <c r="O12" s="13" t="e">
        <f t="shared" si="8"/>
        <v>#DIV/0!</v>
      </c>
    </row>
    <row r="13" spans="1:15" ht="15.6" hidden="1" x14ac:dyDescent="0.3">
      <c r="A13" s="6">
        <f t="shared" si="9"/>
        <v>9</v>
      </c>
      <c r="B13" s="6"/>
      <c r="C13" s="6"/>
      <c r="D13" s="6"/>
      <c r="I13" s="13" t="e">
        <f t="shared" si="2"/>
        <v>#DIV/0!</v>
      </c>
      <c r="J13" s="13" t="e">
        <f t="shared" si="3"/>
        <v>#DIV/0!</v>
      </c>
      <c r="K13" s="29" t="e">
        <f t="shared" si="4"/>
        <v>#DIV/0!</v>
      </c>
      <c r="L13" s="29" t="e">
        <f t="shared" si="5"/>
        <v>#DIV/0!</v>
      </c>
      <c r="M13" s="13" t="e">
        <f t="shared" si="6"/>
        <v>#DIV/0!</v>
      </c>
      <c r="N13" s="13" t="e">
        <f t="shared" si="7"/>
        <v>#DIV/0!</v>
      </c>
      <c r="O13" s="13" t="e">
        <f t="shared" si="8"/>
        <v>#DIV/0!</v>
      </c>
    </row>
    <row r="14" spans="1:15" ht="15.6" hidden="1" x14ac:dyDescent="0.3">
      <c r="A14" s="6">
        <f t="shared" si="9"/>
        <v>10</v>
      </c>
      <c r="B14" s="6"/>
      <c r="C14" s="6"/>
      <c r="D14" s="6"/>
      <c r="I14" s="13" t="e">
        <f t="shared" si="2"/>
        <v>#DIV/0!</v>
      </c>
      <c r="J14" s="13" t="e">
        <f t="shared" si="3"/>
        <v>#DIV/0!</v>
      </c>
      <c r="K14" s="29" t="e">
        <f t="shared" si="4"/>
        <v>#DIV/0!</v>
      </c>
      <c r="L14" s="29" t="e">
        <f t="shared" si="5"/>
        <v>#DIV/0!</v>
      </c>
      <c r="M14" s="13" t="e">
        <f t="shared" si="6"/>
        <v>#DIV/0!</v>
      </c>
      <c r="N14" s="13" t="e">
        <f t="shared" si="7"/>
        <v>#DIV/0!</v>
      </c>
      <c r="O14" s="13" t="e">
        <f t="shared" si="8"/>
        <v>#DIV/0!</v>
      </c>
    </row>
    <row r="15" spans="1:15" ht="15.6" hidden="1" x14ac:dyDescent="0.3">
      <c r="A15" s="6">
        <f t="shared" si="9"/>
        <v>11</v>
      </c>
      <c r="B15" s="6"/>
      <c r="C15" s="6"/>
      <c r="D15" s="6"/>
      <c r="I15" s="13" t="e">
        <f t="shared" si="2"/>
        <v>#DIV/0!</v>
      </c>
      <c r="J15" s="13" t="e">
        <f t="shared" si="3"/>
        <v>#DIV/0!</v>
      </c>
      <c r="K15" s="29" t="e">
        <f t="shared" si="4"/>
        <v>#DIV/0!</v>
      </c>
      <c r="L15" s="29" t="e">
        <f t="shared" si="5"/>
        <v>#DIV/0!</v>
      </c>
      <c r="M15" s="13" t="e">
        <f t="shared" si="6"/>
        <v>#DIV/0!</v>
      </c>
      <c r="N15" s="13" t="e">
        <f t="shared" si="7"/>
        <v>#DIV/0!</v>
      </c>
      <c r="O15" s="13" t="e">
        <f t="shared" si="8"/>
        <v>#DIV/0!</v>
      </c>
    </row>
    <row r="16" spans="1:15" ht="15.6" hidden="1" x14ac:dyDescent="0.3">
      <c r="A16" s="6">
        <f t="shared" si="9"/>
        <v>12</v>
      </c>
      <c r="B16" s="6"/>
      <c r="C16" s="6"/>
      <c r="D16" s="6"/>
      <c r="I16" s="13" t="e">
        <f t="shared" si="2"/>
        <v>#DIV/0!</v>
      </c>
      <c r="J16" s="13" t="e">
        <f t="shared" si="3"/>
        <v>#DIV/0!</v>
      </c>
      <c r="K16" s="29" t="e">
        <f t="shared" si="4"/>
        <v>#DIV/0!</v>
      </c>
      <c r="L16" s="29" t="e">
        <f t="shared" si="5"/>
        <v>#DIV/0!</v>
      </c>
      <c r="M16" s="13" t="e">
        <f t="shared" si="6"/>
        <v>#DIV/0!</v>
      </c>
      <c r="N16" s="13" t="e">
        <f t="shared" si="7"/>
        <v>#DIV/0!</v>
      </c>
      <c r="O16" s="13" t="e">
        <f t="shared" si="8"/>
        <v>#DIV/0!</v>
      </c>
    </row>
    <row r="17" spans="1:15" ht="15.6" hidden="1" x14ac:dyDescent="0.3">
      <c r="A17" s="6">
        <f t="shared" si="9"/>
        <v>13</v>
      </c>
      <c r="B17" s="6"/>
      <c r="C17" s="6"/>
      <c r="D17" s="6"/>
      <c r="I17" s="13" t="e">
        <f t="shared" si="2"/>
        <v>#DIV/0!</v>
      </c>
      <c r="J17" s="13" t="e">
        <f t="shared" si="3"/>
        <v>#DIV/0!</v>
      </c>
      <c r="K17" s="29" t="e">
        <f t="shared" si="4"/>
        <v>#DIV/0!</v>
      </c>
      <c r="L17" s="29" t="e">
        <f t="shared" si="5"/>
        <v>#DIV/0!</v>
      </c>
      <c r="M17" s="13" t="e">
        <f t="shared" si="6"/>
        <v>#DIV/0!</v>
      </c>
      <c r="N17" s="13" t="e">
        <f t="shared" si="7"/>
        <v>#DIV/0!</v>
      </c>
      <c r="O17" s="13" t="e">
        <f t="shared" si="8"/>
        <v>#DIV/0!</v>
      </c>
    </row>
    <row r="18" spans="1:15" ht="15.6" hidden="1" x14ac:dyDescent="0.3">
      <c r="A18" s="6">
        <f t="shared" si="9"/>
        <v>14</v>
      </c>
      <c r="B18" s="6"/>
      <c r="C18" s="6"/>
      <c r="D18" s="6"/>
      <c r="I18" s="13" t="e">
        <f t="shared" si="2"/>
        <v>#DIV/0!</v>
      </c>
      <c r="J18" s="13" t="e">
        <f t="shared" si="3"/>
        <v>#DIV/0!</v>
      </c>
      <c r="K18" s="29" t="e">
        <f t="shared" si="4"/>
        <v>#DIV/0!</v>
      </c>
      <c r="L18" s="29" t="e">
        <f t="shared" si="5"/>
        <v>#DIV/0!</v>
      </c>
      <c r="M18" s="13" t="e">
        <f t="shared" si="6"/>
        <v>#DIV/0!</v>
      </c>
      <c r="N18" s="13" t="e">
        <f t="shared" si="7"/>
        <v>#DIV/0!</v>
      </c>
      <c r="O18" s="13" t="e">
        <f t="shared" si="8"/>
        <v>#DIV/0!</v>
      </c>
    </row>
    <row r="19" spans="1:15" ht="15.6" hidden="1" x14ac:dyDescent="0.3">
      <c r="A19" s="6">
        <f t="shared" si="9"/>
        <v>15</v>
      </c>
      <c r="B19" s="6"/>
      <c r="C19" s="6"/>
      <c r="D19" s="6"/>
      <c r="I19" s="13" t="e">
        <f t="shared" si="2"/>
        <v>#DIV/0!</v>
      </c>
      <c r="J19" s="13" t="e">
        <f t="shared" si="3"/>
        <v>#DIV/0!</v>
      </c>
      <c r="K19" s="29" t="e">
        <f t="shared" si="4"/>
        <v>#DIV/0!</v>
      </c>
      <c r="L19" s="29" t="e">
        <f t="shared" si="5"/>
        <v>#DIV/0!</v>
      </c>
      <c r="M19" s="13" t="e">
        <f t="shared" si="6"/>
        <v>#DIV/0!</v>
      </c>
      <c r="N19" s="13" t="e">
        <f t="shared" si="7"/>
        <v>#DIV/0!</v>
      </c>
      <c r="O19" s="13" t="e">
        <f t="shared" si="8"/>
        <v>#DIV/0!</v>
      </c>
    </row>
    <row r="20" spans="1:15" ht="15.6" hidden="1" x14ac:dyDescent="0.3">
      <c r="A20" s="6">
        <f t="shared" si="9"/>
        <v>16</v>
      </c>
      <c r="B20" s="6"/>
      <c r="C20" s="6"/>
      <c r="D20" s="6"/>
      <c r="I20" s="13" t="e">
        <f t="shared" si="2"/>
        <v>#DIV/0!</v>
      </c>
      <c r="J20" s="13" t="e">
        <f t="shared" si="3"/>
        <v>#DIV/0!</v>
      </c>
      <c r="K20" s="29" t="e">
        <f t="shared" si="4"/>
        <v>#DIV/0!</v>
      </c>
      <c r="L20" s="29" t="e">
        <f t="shared" si="5"/>
        <v>#DIV/0!</v>
      </c>
      <c r="M20" s="13" t="e">
        <f t="shared" si="6"/>
        <v>#DIV/0!</v>
      </c>
      <c r="N20" s="13" t="e">
        <f t="shared" si="7"/>
        <v>#DIV/0!</v>
      </c>
      <c r="O20" s="13" t="e">
        <f t="shared" si="8"/>
        <v>#DIV/0!</v>
      </c>
    </row>
    <row r="21" spans="1:15" ht="15.6" hidden="1" x14ac:dyDescent="0.3">
      <c r="A21" s="6">
        <f t="shared" si="9"/>
        <v>17</v>
      </c>
      <c r="B21" s="6"/>
      <c r="C21" s="6"/>
      <c r="D21" s="6"/>
      <c r="I21" s="13" t="e">
        <f t="shared" si="2"/>
        <v>#DIV/0!</v>
      </c>
      <c r="J21" s="13" t="e">
        <f t="shared" si="3"/>
        <v>#DIV/0!</v>
      </c>
      <c r="K21" s="29" t="e">
        <f t="shared" si="4"/>
        <v>#DIV/0!</v>
      </c>
      <c r="L21" s="29" t="e">
        <f t="shared" si="5"/>
        <v>#DIV/0!</v>
      </c>
      <c r="M21" s="13" t="e">
        <f t="shared" si="6"/>
        <v>#DIV/0!</v>
      </c>
      <c r="N21" s="13" t="e">
        <f t="shared" si="7"/>
        <v>#DIV/0!</v>
      </c>
      <c r="O21" s="13" t="e">
        <f t="shared" si="8"/>
        <v>#DIV/0!</v>
      </c>
    </row>
    <row r="22" spans="1:15" ht="15.6" hidden="1" x14ac:dyDescent="0.3">
      <c r="A22" s="6">
        <f t="shared" si="9"/>
        <v>18</v>
      </c>
      <c r="B22" s="6"/>
      <c r="C22" s="6"/>
      <c r="D22" s="6"/>
      <c r="I22" s="13" t="e">
        <f t="shared" si="2"/>
        <v>#DIV/0!</v>
      </c>
      <c r="J22" s="13" t="e">
        <f t="shared" si="3"/>
        <v>#DIV/0!</v>
      </c>
      <c r="K22" s="29" t="e">
        <f t="shared" si="4"/>
        <v>#DIV/0!</v>
      </c>
      <c r="L22" s="29" t="e">
        <f t="shared" si="5"/>
        <v>#DIV/0!</v>
      </c>
      <c r="M22" s="13" t="e">
        <f t="shared" si="6"/>
        <v>#DIV/0!</v>
      </c>
      <c r="N22" s="13" t="e">
        <f t="shared" si="7"/>
        <v>#DIV/0!</v>
      </c>
      <c r="O22" s="13" t="e">
        <f t="shared" si="8"/>
        <v>#DIV/0!</v>
      </c>
    </row>
    <row r="23" spans="1:15" ht="15.6" hidden="1" x14ac:dyDescent="0.3">
      <c r="A23" s="6">
        <f t="shared" si="9"/>
        <v>19</v>
      </c>
      <c r="B23" s="6"/>
      <c r="C23" s="6"/>
      <c r="D23" s="6"/>
      <c r="I23" s="13" t="e">
        <f t="shared" si="2"/>
        <v>#DIV/0!</v>
      </c>
      <c r="J23" s="13" t="e">
        <f t="shared" si="3"/>
        <v>#DIV/0!</v>
      </c>
      <c r="K23" s="29" t="e">
        <f t="shared" si="4"/>
        <v>#DIV/0!</v>
      </c>
      <c r="L23" s="29" t="e">
        <f t="shared" si="5"/>
        <v>#DIV/0!</v>
      </c>
      <c r="M23" s="13" t="e">
        <f t="shared" si="6"/>
        <v>#DIV/0!</v>
      </c>
      <c r="N23" s="13" t="e">
        <f t="shared" si="7"/>
        <v>#DIV/0!</v>
      </c>
      <c r="O23" s="13" t="e">
        <f t="shared" si="8"/>
        <v>#DIV/0!</v>
      </c>
    </row>
    <row r="24" spans="1:15" ht="15.6" hidden="1" x14ac:dyDescent="0.3">
      <c r="A24" s="6">
        <f t="shared" si="9"/>
        <v>20</v>
      </c>
      <c r="B24" s="6"/>
      <c r="C24" s="6"/>
      <c r="D24" s="6"/>
      <c r="I24" s="13" t="e">
        <f t="shared" si="2"/>
        <v>#DIV/0!</v>
      </c>
      <c r="J24" s="13" t="e">
        <f t="shared" si="3"/>
        <v>#DIV/0!</v>
      </c>
      <c r="K24" s="29" t="e">
        <f t="shared" si="4"/>
        <v>#DIV/0!</v>
      </c>
      <c r="L24" s="29" t="e">
        <f t="shared" si="5"/>
        <v>#DIV/0!</v>
      </c>
      <c r="M24" s="13" t="e">
        <f t="shared" si="6"/>
        <v>#DIV/0!</v>
      </c>
      <c r="N24" s="13" t="e">
        <f t="shared" si="7"/>
        <v>#DIV/0!</v>
      </c>
      <c r="O24" s="13" t="e">
        <f t="shared" si="8"/>
        <v>#DIV/0!</v>
      </c>
    </row>
    <row r="25" spans="1:15" ht="15.6" hidden="1" x14ac:dyDescent="0.3">
      <c r="A25" s="6">
        <f t="shared" si="9"/>
        <v>21</v>
      </c>
      <c r="B25" s="6"/>
      <c r="C25" s="6"/>
      <c r="D25" s="6"/>
      <c r="I25" s="13" t="e">
        <f t="shared" si="2"/>
        <v>#DIV/0!</v>
      </c>
      <c r="J25" s="13" t="e">
        <f t="shared" si="3"/>
        <v>#DIV/0!</v>
      </c>
      <c r="K25" s="29" t="e">
        <f t="shared" si="4"/>
        <v>#DIV/0!</v>
      </c>
      <c r="L25" s="29" t="e">
        <f t="shared" si="5"/>
        <v>#DIV/0!</v>
      </c>
      <c r="M25" s="13" t="e">
        <f t="shared" si="6"/>
        <v>#DIV/0!</v>
      </c>
      <c r="N25" s="13" t="e">
        <f t="shared" si="7"/>
        <v>#DIV/0!</v>
      </c>
      <c r="O25" s="13" t="e">
        <f t="shared" si="8"/>
        <v>#DIV/0!</v>
      </c>
    </row>
    <row r="26" spans="1:15" ht="15.6" hidden="1" x14ac:dyDescent="0.3">
      <c r="A26" s="6">
        <f t="shared" si="9"/>
        <v>22</v>
      </c>
      <c r="B26" s="6"/>
      <c r="C26" s="6"/>
      <c r="D26" s="6"/>
      <c r="I26" s="13" t="e">
        <f t="shared" si="2"/>
        <v>#DIV/0!</v>
      </c>
      <c r="J26" s="13" t="e">
        <f t="shared" si="3"/>
        <v>#DIV/0!</v>
      </c>
      <c r="K26" s="29" t="e">
        <f t="shared" si="4"/>
        <v>#DIV/0!</v>
      </c>
      <c r="L26" s="29" t="e">
        <f t="shared" si="5"/>
        <v>#DIV/0!</v>
      </c>
      <c r="M26" s="13" t="e">
        <f t="shared" si="6"/>
        <v>#DIV/0!</v>
      </c>
      <c r="N26" s="13" t="e">
        <f t="shared" si="7"/>
        <v>#DIV/0!</v>
      </c>
      <c r="O26" s="13" t="e">
        <f t="shared" si="8"/>
        <v>#DIV/0!</v>
      </c>
    </row>
    <row r="27" spans="1:15" ht="15.6" hidden="1" x14ac:dyDescent="0.3">
      <c r="A27" s="6">
        <f t="shared" si="9"/>
        <v>23</v>
      </c>
      <c r="B27" s="6"/>
      <c r="C27" s="6"/>
      <c r="D27" s="6"/>
      <c r="I27" s="13" t="e">
        <f t="shared" si="2"/>
        <v>#DIV/0!</v>
      </c>
      <c r="J27" s="13" t="e">
        <f t="shared" si="3"/>
        <v>#DIV/0!</v>
      </c>
      <c r="K27" s="29" t="e">
        <f t="shared" si="4"/>
        <v>#DIV/0!</v>
      </c>
      <c r="L27" s="29" t="e">
        <f t="shared" si="5"/>
        <v>#DIV/0!</v>
      </c>
      <c r="M27" s="13" t="e">
        <f t="shared" si="6"/>
        <v>#DIV/0!</v>
      </c>
      <c r="N27" s="13" t="e">
        <f t="shared" si="7"/>
        <v>#DIV/0!</v>
      </c>
      <c r="O27" s="13" t="e">
        <f t="shared" si="8"/>
        <v>#DIV/0!</v>
      </c>
    </row>
    <row r="28" spans="1:15" ht="15.6" hidden="1" x14ac:dyDescent="0.3">
      <c r="A28" s="6">
        <f t="shared" si="9"/>
        <v>24</v>
      </c>
      <c r="B28" s="6"/>
      <c r="C28" s="6"/>
      <c r="D28" s="6"/>
      <c r="I28" s="13" t="e">
        <f t="shared" si="2"/>
        <v>#DIV/0!</v>
      </c>
      <c r="J28" s="13" t="e">
        <f t="shared" si="3"/>
        <v>#DIV/0!</v>
      </c>
      <c r="K28" s="29" t="e">
        <f t="shared" si="4"/>
        <v>#DIV/0!</v>
      </c>
      <c r="L28" s="29" t="e">
        <f t="shared" si="5"/>
        <v>#DIV/0!</v>
      </c>
      <c r="M28" s="13" t="e">
        <f t="shared" si="6"/>
        <v>#DIV/0!</v>
      </c>
      <c r="N28" s="13" t="e">
        <f t="shared" si="7"/>
        <v>#DIV/0!</v>
      </c>
      <c r="O28" s="13" t="e">
        <f t="shared" si="8"/>
        <v>#DIV/0!</v>
      </c>
    </row>
    <row r="29" spans="1:15" ht="15.6" hidden="1" x14ac:dyDescent="0.3">
      <c r="A29" s="6">
        <f t="shared" si="9"/>
        <v>25</v>
      </c>
      <c r="B29" s="6"/>
      <c r="C29" s="6"/>
      <c r="D29" s="6"/>
      <c r="I29" s="13" t="e">
        <f t="shared" si="2"/>
        <v>#DIV/0!</v>
      </c>
      <c r="J29" s="13" t="e">
        <f t="shared" si="3"/>
        <v>#DIV/0!</v>
      </c>
      <c r="K29" s="29" t="e">
        <f t="shared" si="4"/>
        <v>#DIV/0!</v>
      </c>
      <c r="L29" s="29" t="e">
        <f t="shared" si="5"/>
        <v>#DIV/0!</v>
      </c>
      <c r="M29" s="13" t="e">
        <f t="shared" si="6"/>
        <v>#DIV/0!</v>
      </c>
      <c r="N29" s="13" t="e">
        <f t="shared" si="7"/>
        <v>#DIV/0!</v>
      </c>
      <c r="O29" s="13" t="e">
        <f t="shared" si="8"/>
        <v>#DIV/0!</v>
      </c>
    </row>
    <row r="30" spans="1:15" ht="15.6" hidden="1" x14ac:dyDescent="0.3">
      <c r="A30" s="6">
        <f t="shared" si="9"/>
        <v>26</v>
      </c>
      <c r="B30" s="6"/>
      <c r="C30" s="6"/>
      <c r="D30" s="6"/>
      <c r="I30" s="13" t="e">
        <f t="shared" si="2"/>
        <v>#DIV/0!</v>
      </c>
      <c r="J30" s="13" t="e">
        <f t="shared" si="3"/>
        <v>#DIV/0!</v>
      </c>
      <c r="K30" s="29" t="e">
        <f t="shared" si="4"/>
        <v>#DIV/0!</v>
      </c>
      <c r="L30" s="29" t="e">
        <f t="shared" si="5"/>
        <v>#DIV/0!</v>
      </c>
      <c r="M30" s="13" t="e">
        <f t="shared" si="6"/>
        <v>#DIV/0!</v>
      </c>
      <c r="N30" s="13" t="e">
        <f t="shared" si="7"/>
        <v>#DIV/0!</v>
      </c>
      <c r="O30" s="13" t="e">
        <f t="shared" si="8"/>
        <v>#DIV/0!</v>
      </c>
    </row>
    <row r="31" spans="1:15" ht="15.6" hidden="1" x14ac:dyDescent="0.3">
      <c r="A31" s="6">
        <f t="shared" si="9"/>
        <v>27</v>
      </c>
      <c r="B31" s="6"/>
      <c r="C31" s="6"/>
      <c r="D31" s="6"/>
      <c r="I31" s="13" t="e">
        <f t="shared" si="2"/>
        <v>#DIV/0!</v>
      </c>
      <c r="J31" s="13" t="e">
        <f t="shared" si="3"/>
        <v>#DIV/0!</v>
      </c>
      <c r="K31" s="29" t="e">
        <f t="shared" si="4"/>
        <v>#DIV/0!</v>
      </c>
      <c r="L31" s="29" t="e">
        <f t="shared" si="5"/>
        <v>#DIV/0!</v>
      </c>
      <c r="M31" s="13" t="e">
        <f t="shared" si="6"/>
        <v>#DIV/0!</v>
      </c>
      <c r="N31" s="13" t="e">
        <f t="shared" si="7"/>
        <v>#DIV/0!</v>
      </c>
      <c r="O31" s="13" t="e">
        <f t="shared" si="8"/>
        <v>#DIV/0!</v>
      </c>
    </row>
    <row r="32" spans="1:15" ht="15.6" hidden="1" x14ac:dyDescent="0.3">
      <c r="A32" s="6">
        <f t="shared" si="9"/>
        <v>28</v>
      </c>
      <c r="B32" s="6"/>
      <c r="C32" s="6"/>
      <c r="D32" s="6"/>
      <c r="I32" s="13" t="e">
        <f t="shared" si="2"/>
        <v>#DIV/0!</v>
      </c>
      <c r="J32" s="13" t="e">
        <f t="shared" si="3"/>
        <v>#DIV/0!</v>
      </c>
      <c r="K32" s="29" t="e">
        <f t="shared" si="4"/>
        <v>#DIV/0!</v>
      </c>
      <c r="L32" s="29" t="e">
        <f t="shared" si="5"/>
        <v>#DIV/0!</v>
      </c>
      <c r="M32" s="13" t="e">
        <f t="shared" si="6"/>
        <v>#DIV/0!</v>
      </c>
      <c r="N32" s="13" t="e">
        <f t="shared" si="7"/>
        <v>#DIV/0!</v>
      </c>
      <c r="O32" s="13" t="e">
        <f t="shared" si="8"/>
        <v>#DIV/0!</v>
      </c>
    </row>
    <row r="33" spans="1:15" ht="15.6" hidden="1" x14ac:dyDescent="0.3">
      <c r="A33" s="6">
        <f t="shared" si="9"/>
        <v>29</v>
      </c>
      <c r="B33" s="6"/>
      <c r="C33" s="6"/>
      <c r="D33" s="6"/>
      <c r="I33" s="13" t="e">
        <f t="shared" si="2"/>
        <v>#DIV/0!</v>
      </c>
      <c r="J33" s="13" t="e">
        <f t="shared" si="3"/>
        <v>#DIV/0!</v>
      </c>
      <c r="K33" s="29" t="e">
        <f t="shared" si="4"/>
        <v>#DIV/0!</v>
      </c>
      <c r="L33" s="29" t="e">
        <f t="shared" si="5"/>
        <v>#DIV/0!</v>
      </c>
      <c r="M33" s="13" t="e">
        <f t="shared" si="6"/>
        <v>#DIV/0!</v>
      </c>
      <c r="N33" s="13" t="e">
        <f t="shared" si="7"/>
        <v>#DIV/0!</v>
      </c>
      <c r="O33" s="13" t="e">
        <f t="shared" si="8"/>
        <v>#DIV/0!</v>
      </c>
    </row>
    <row r="34" spans="1:15" ht="15.6" hidden="1" x14ac:dyDescent="0.3">
      <c r="A34" s="6">
        <f t="shared" si="9"/>
        <v>30</v>
      </c>
      <c r="B34" s="6"/>
      <c r="C34" s="6"/>
      <c r="D34" s="6"/>
      <c r="I34" s="13" t="e">
        <f t="shared" si="2"/>
        <v>#DIV/0!</v>
      </c>
      <c r="J34" s="13" t="e">
        <f t="shared" si="3"/>
        <v>#DIV/0!</v>
      </c>
      <c r="K34" s="29" t="e">
        <f t="shared" si="4"/>
        <v>#DIV/0!</v>
      </c>
      <c r="L34" s="29" t="e">
        <f t="shared" si="5"/>
        <v>#DIV/0!</v>
      </c>
      <c r="M34" s="13" t="e">
        <f t="shared" si="6"/>
        <v>#DIV/0!</v>
      </c>
      <c r="N34" s="13" t="e">
        <f t="shared" si="7"/>
        <v>#DIV/0!</v>
      </c>
      <c r="O34" s="13" t="e">
        <f t="shared" si="8"/>
        <v>#DIV/0!</v>
      </c>
    </row>
  </sheetData>
  <mergeCells count="3">
    <mergeCell ref="A3:D3"/>
    <mergeCell ref="A1:D1"/>
    <mergeCell ref="A2:D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бак_нир</vt:lpstr>
      <vt:lpstr>бак_проект</vt:lpstr>
      <vt:lpstr>маг_нир</vt:lpstr>
      <vt:lpstr>маг_проект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Саинов Михаил Петрович</dc:creator>
  <cp:lastModifiedBy>Саинов Михаил Петрович</cp:lastModifiedBy>
  <dcterms:created xsi:type="dcterms:W3CDTF">2018-04-09T13:35:43Z</dcterms:created>
  <dcterms:modified xsi:type="dcterms:W3CDTF">2018-05-31T08:06:09Z</dcterms:modified>
</cp:coreProperties>
</file>