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0100" windowHeight="8736" activeTab="3"/>
  </bookViews>
  <sheets>
    <sheet name="бак_проект" sheetId="1" r:id="rId1"/>
    <sheet name="бак_нир" sheetId="2" r:id="rId2"/>
    <sheet name="маг_нир" sheetId="3" r:id="rId3"/>
    <sheet name="спец_проект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L6" i="4" l="1"/>
  <c r="M6" i="4"/>
  <c r="N6" i="4" s="1"/>
  <c r="L7" i="4"/>
  <c r="M7" i="4"/>
  <c r="O7" i="4" s="1"/>
  <c r="L6" i="3"/>
  <c r="M6" i="3"/>
  <c r="N6" i="3" s="1"/>
  <c r="L7" i="3"/>
  <c r="M7" i="3"/>
  <c r="O7" i="3" s="1"/>
  <c r="L8" i="3"/>
  <c r="M8" i="3"/>
  <c r="N8" i="3" s="1"/>
  <c r="P8" i="3" s="1"/>
  <c r="O8" i="3"/>
  <c r="L9" i="3"/>
  <c r="M9" i="3"/>
  <c r="N9" i="3"/>
  <c r="P9" i="3" s="1"/>
  <c r="O9" i="3"/>
  <c r="L10" i="3"/>
  <c r="M10" i="3"/>
  <c r="N10" i="3" s="1"/>
  <c r="L11" i="3"/>
  <c r="M11" i="3"/>
  <c r="O11" i="3" s="1"/>
  <c r="L12" i="3"/>
  <c r="M12" i="3"/>
  <c r="N12" i="3"/>
  <c r="O12" i="3"/>
  <c r="P12" i="3" s="1"/>
  <c r="L13" i="3"/>
  <c r="M13" i="3"/>
  <c r="N13" i="3"/>
  <c r="P13" i="3" s="1"/>
  <c r="O13" i="3"/>
  <c r="L14" i="3"/>
  <c r="M14" i="3"/>
  <c r="N14" i="3" s="1"/>
  <c r="L15" i="3"/>
  <c r="M15" i="3"/>
  <c r="N15" i="3" s="1"/>
  <c r="L16" i="3"/>
  <c r="M16" i="3"/>
  <c r="N16" i="3"/>
  <c r="O16" i="3"/>
  <c r="P16" i="3" s="1"/>
  <c r="L17" i="3"/>
  <c r="M17" i="3"/>
  <c r="N17" i="3"/>
  <c r="P17" i="3" s="1"/>
  <c r="O17" i="3"/>
  <c r="L18" i="3"/>
  <c r="M18" i="3"/>
  <c r="N18" i="3" s="1"/>
  <c r="L19" i="3"/>
  <c r="M19" i="3"/>
  <c r="O19" i="3" s="1"/>
  <c r="L20" i="3"/>
  <c r="M20" i="3"/>
  <c r="N20" i="3"/>
  <c r="O20" i="3"/>
  <c r="P20" i="3" s="1"/>
  <c r="L21" i="3"/>
  <c r="M21" i="3"/>
  <c r="N21" i="3"/>
  <c r="P21" i="3" s="1"/>
  <c r="O21" i="3"/>
  <c r="L22" i="3"/>
  <c r="M22" i="3"/>
  <c r="N22" i="3" s="1"/>
  <c r="L23" i="3"/>
  <c r="M23" i="3"/>
  <c r="O23" i="3" s="1"/>
  <c r="L24" i="3"/>
  <c r="M24" i="3"/>
  <c r="N24" i="3"/>
  <c r="O24" i="3"/>
  <c r="P24" i="3" s="1"/>
  <c r="L25" i="3"/>
  <c r="M25" i="3"/>
  <c r="N25" i="3"/>
  <c r="P25" i="3" s="1"/>
  <c r="O25" i="3"/>
  <c r="L26" i="3"/>
  <c r="M26" i="3"/>
  <c r="O26" i="3" s="1"/>
  <c r="N26" i="3"/>
  <c r="P26" i="3" s="1"/>
  <c r="L27" i="3"/>
  <c r="M27" i="3"/>
  <c r="N27" i="3" s="1"/>
  <c r="L28" i="3"/>
  <c r="M28" i="3"/>
  <c r="N28" i="3"/>
  <c r="O28" i="3"/>
  <c r="P28" i="3"/>
  <c r="L29" i="3"/>
  <c r="M29" i="3"/>
  <c r="N29" i="3"/>
  <c r="P29" i="3" s="1"/>
  <c r="O29" i="3"/>
  <c r="L30" i="3"/>
  <c r="M30" i="3"/>
  <c r="O30" i="3" s="1"/>
  <c r="N30" i="3"/>
  <c r="L31" i="3"/>
  <c r="M31" i="3"/>
  <c r="O31" i="3" s="1"/>
  <c r="M5" i="4"/>
  <c r="O5" i="4" s="1"/>
  <c r="L5" i="4"/>
  <c r="M5" i="3"/>
  <c r="O5" i="3" s="1"/>
  <c r="L5" i="3"/>
  <c r="P6" i="1"/>
  <c r="P7" i="1"/>
  <c r="P8" i="1"/>
  <c r="P9" i="1"/>
  <c r="P10" i="1"/>
  <c r="P5" i="1"/>
  <c r="P5" i="2"/>
  <c r="K5" i="2"/>
  <c r="L5" i="2" s="1"/>
  <c r="L6" i="1"/>
  <c r="M6" i="1"/>
  <c r="N6" i="1" s="1"/>
  <c r="L7" i="1"/>
  <c r="M7" i="1"/>
  <c r="O7" i="1" s="1"/>
  <c r="L8" i="1"/>
  <c r="M8" i="1"/>
  <c r="N8" i="1" s="1"/>
  <c r="L9" i="1"/>
  <c r="M9" i="1"/>
  <c r="O9" i="1" s="1"/>
  <c r="L10" i="1"/>
  <c r="M10" i="1"/>
  <c r="N10" i="1" s="1"/>
  <c r="L11" i="1"/>
  <c r="M11" i="1"/>
  <c r="O11" i="1" s="1"/>
  <c r="L12" i="1"/>
  <c r="M12" i="1"/>
  <c r="N12" i="1" s="1"/>
  <c r="L13" i="1"/>
  <c r="M13" i="1"/>
  <c r="O13" i="1" s="1"/>
  <c r="L14" i="1"/>
  <c r="M14" i="1"/>
  <c r="N14" i="1" s="1"/>
  <c r="L15" i="1"/>
  <c r="M15" i="1"/>
  <c r="O15" i="1" s="1"/>
  <c r="L16" i="1"/>
  <c r="M16" i="1"/>
  <c r="N16" i="1" s="1"/>
  <c r="L17" i="1"/>
  <c r="M17" i="1"/>
  <c r="N17" i="1" s="1"/>
  <c r="L18" i="1"/>
  <c r="M18" i="1"/>
  <c r="O18" i="1" s="1"/>
  <c r="L19" i="1"/>
  <c r="M19" i="1"/>
  <c r="O19" i="1" s="1"/>
  <c r="L20" i="1"/>
  <c r="M20" i="1"/>
  <c r="N20" i="1" s="1"/>
  <c r="L21" i="1"/>
  <c r="M21" i="1"/>
  <c r="N21" i="1" s="1"/>
  <c r="L22" i="1"/>
  <c r="M22" i="1"/>
  <c r="O22" i="1" s="1"/>
  <c r="L23" i="1"/>
  <c r="M23" i="1"/>
  <c r="O23" i="1" s="1"/>
  <c r="L24" i="1"/>
  <c r="M24" i="1"/>
  <c r="N24" i="1" s="1"/>
  <c r="L25" i="1"/>
  <c r="M25" i="1"/>
  <c r="N25" i="1" s="1"/>
  <c r="L26" i="1"/>
  <c r="M26" i="1"/>
  <c r="O26" i="1" s="1"/>
  <c r="L27" i="1"/>
  <c r="M27" i="1"/>
  <c r="O27" i="1" s="1"/>
  <c r="L28" i="1"/>
  <c r="M28" i="1"/>
  <c r="N28" i="1" s="1"/>
  <c r="L29" i="1"/>
  <c r="M29" i="1"/>
  <c r="N29" i="1" s="1"/>
  <c r="L30" i="1"/>
  <c r="M30" i="1"/>
  <c r="O30" i="1" s="1"/>
  <c r="L31" i="1"/>
  <c r="M31" i="1"/>
  <c r="O31" i="1" s="1"/>
  <c r="L32" i="1"/>
  <c r="M32" i="1"/>
  <c r="N32" i="1" s="1"/>
  <c r="L33" i="1"/>
  <c r="M33" i="1"/>
  <c r="N33" i="1" s="1"/>
  <c r="L34" i="1"/>
  <c r="M34" i="1"/>
  <c r="O34" i="1" s="1"/>
  <c r="M5" i="1"/>
  <c r="O5" i="1" s="1"/>
  <c r="L5" i="1"/>
  <c r="N7" i="4" l="1"/>
  <c r="P7" i="4" s="1"/>
  <c r="O6" i="4"/>
  <c r="P6" i="4" s="1"/>
  <c r="P30" i="3"/>
  <c r="O27" i="3"/>
  <c r="P27" i="3" s="1"/>
  <c r="O15" i="3"/>
  <c r="P15" i="3" s="1"/>
  <c r="N31" i="3"/>
  <c r="P31" i="3" s="1"/>
  <c r="N23" i="3"/>
  <c r="P23" i="3" s="1"/>
  <c r="O22" i="3"/>
  <c r="P22" i="3" s="1"/>
  <c r="N19" i="3"/>
  <c r="P19" i="3" s="1"/>
  <c r="O18" i="3"/>
  <c r="P18" i="3" s="1"/>
  <c r="O14" i="3"/>
  <c r="P14" i="3" s="1"/>
  <c r="N11" i="3"/>
  <c r="P11" i="3" s="1"/>
  <c r="O10" i="3"/>
  <c r="P10" i="3" s="1"/>
  <c r="N7" i="3"/>
  <c r="P7" i="3" s="1"/>
  <c r="O6" i="3"/>
  <c r="P6" i="3" s="1"/>
  <c r="N5" i="4"/>
  <c r="P5" i="4" s="1"/>
  <c r="N5" i="3"/>
  <c r="P5" i="3" s="1"/>
  <c r="M5" i="2"/>
  <c r="O16" i="1"/>
  <c r="N9" i="1"/>
  <c r="O28" i="1"/>
  <c r="N13" i="1"/>
  <c r="P13" i="1" s="1"/>
  <c r="O24" i="1"/>
  <c r="O32" i="1"/>
  <c r="O25" i="1"/>
  <c r="P25" i="1" s="1"/>
  <c r="O20" i="1"/>
  <c r="O21" i="1"/>
  <c r="P21" i="1" s="1"/>
  <c r="O17" i="1"/>
  <c r="P17" i="1" s="1"/>
  <c r="O33" i="1"/>
  <c r="P33" i="1" s="1"/>
  <c r="O29" i="1"/>
  <c r="P29" i="1" s="1"/>
  <c r="N34" i="1"/>
  <c r="P34" i="1" s="1"/>
  <c r="P32" i="1"/>
  <c r="N30" i="1"/>
  <c r="P30" i="1" s="1"/>
  <c r="P28" i="1"/>
  <c r="N26" i="1"/>
  <c r="P26" i="1" s="1"/>
  <c r="P24" i="1"/>
  <c r="N22" i="1"/>
  <c r="P22" i="1" s="1"/>
  <c r="P20" i="1"/>
  <c r="N18" i="1"/>
  <c r="P18" i="1" s="1"/>
  <c r="P16" i="1"/>
  <c r="O8" i="1"/>
  <c r="O12" i="1"/>
  <c r="P12" i="1" s="1"/>
  <c r="N31" i="1"/>
  <c r="P31" i="1" s="1"/>
  <c r="N27" i="1"/>
  <c r="P27" i="1" s="1"/>
  <c r="N23" i="1"/>
  <c r="P23" i="1" s="1"/>
  <c r="N19" i="1"/>
  <c r="P19" i="1" s="1"/>
  <c r="N15" i="1"/>
  <c r="P15" i="1" s="1"/>
  <c r="O14" i="1"/>
  <c r="P14" i="1" s="1"/>
  <c r="N11" i="1"/>
  <c r="P11" i="1" s="1"/>
  <c r="O10" i="1"/>
  <c r="N7" i="1"/>
  <c r="O6" i="1"/>
  <c r="N5" i="1"/>
  <c r="O5" i="2" l="1"/>
  <c r="N5" i="2"/>
  <c r="J5" i="2" l="1"/>
  <c r="E5" i="2"/>
  <c r="E6" i="1" l="1"/>
  <c r="E7" i="1"/>
  <c r="E8" i="1"/>
  <c r="E9" i="1"/>
  <c r="E10" i="1"/>
  <c r="E5" i="1"/>
  <c r="K6" i="4" l="1"/>
  <c r="K7" i="4"/>
  <c r="K5" i="4"/>
  <c r="J6" i="4"/>
  <c r="J7" i="4"/>
  <c r="J5" i="4"/>
  <c r="E6" i="4"/>
  <c r="E7" i="4"/>
  <c r="E5" i="4"/>
  <c r="J6" i="3"/>
  <c r="J7" i="3"/>
  <c r="J8" i="3"/>
  <c r="J9" i="3"/>
  <c r="J5" i="3"/>
  <c r="E6" i="3"/>
  <c r="E7" i="3"/>
  <c r="E8" i="3"/>
  <c r="E9" i="3"/>
  <c r="E5" i="3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K10" i="1" l="1"/>
  <c r="J10" i="1"/>
  <c r="J9" i="1"/>
  <c r="K9" i="1"/>
  <c r="F8" i="1"/>
  <c r="J8" i="1" l="1"/>
  <c r="K8" i="1"/>
  <c r="F6" i="1"/>
  <c r="F7" i="1"/>
  <c r="F5" i="1"/>
  <c r="J7" i="1" l="1"/>
  <c r="K7" i="1"/>
  <c r="K6" i="1"/>
  <c r="J6" i="1"/>
  <c r="J5" i="1"/>
  <c r="K5" i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F6" i="4"/>
  <c r="F7" i="4"/>
  <c r="F5" i="4"/>
  <c r="F5" i="2" l="1"/>
  <c r="F6" i="3" l="1"/>
  <c r="F7" i="3"/>
  <c r="F8" i="3"/>
  <c r="F9" i="3"/>
  <c r="F5" i="3"/>
  <c r="I6" i="4" l="1"/>
  <c r="I7" i="4"/>
  <c r="I5" i="4"/>
  <c r="I6" i="3" l="1"/>
  <c r="I7" i="3"/>
  <c r="I8" i="3"/>
  <c r="I9" i="3"/>
  <c r="I5" i="3"/>
  <c r="J8" i="4" l="1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H6" i="4"/>
  <c r="H7" i="4"/>
  <c r="H5" i="4"/>
  <c r="G6" i="4" l="1"/>
  <c r="G7" i="4"/>
  <c r="G5" i="4"/>
  <c r="G6" i="3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H5" i="3"/>
  <c r="K6" i="3" l="1"/>
  <c r="K9" i="3"/>
  <c r="K7" i="3"/>
  <c r="K8" i="3"/>
  <c r="G5" i="3"/>
  <c r="G5" i="2"/>
  <c r="H5" i="2"/>
  <c r="I5" i="2"/>
  <c r="K5" i="3" l="1"/>
  <c r="G6" i="1"/>
  <c r="G7" i="1"/>
  <c r="G8" i="1"/>
  <c r="G9" i="1"/>
  <c r="G10" i="1"/>
  <c r="G5" i="1"/>
  <c r="H6" i="1" l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I5" i="1"/>
  <c r="H5" i="1"/>
  <c r="K33" i="1" l="1"/>
  <c r="K31" i="1"/>
  <c r="K29" i="1"/>
  <c r="K27" i="1"/>
  <c r="K25" i="1"/>
  <c r="K23" i="1"/>
  <c r="K21" i="1"/>
  <c r="K19" i="1"/>
  <c r="K17" i="1"/>
  <c r="K15" i="1"/>
  <c r="K13" i="1"/>
  <c r="K11" i="1"/>
  <c r="K34" i="1"/>
  <c r="K32" i="1"/>
  <c r="K30" i="1"/>
  <c r="K28" i="1"/>
  <c r="K26" i="1"/>
  <c r="K24" i="1"/>
  <c r="K22" i="1"/>
  <c r="K20" i="1"/>
  <c r="K18" i="1"/>
  <c r="K16" i="1"/>
  <c r="K14" i="1"/>
  <c r="K12" i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6" i="4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<sst xmlns="http://schemas.openxmlformats.org/spreadsheetml/2006/main" count="121" uniqueCount="57">
  <si>
    <t>Гидротехническое строительство</t>
  </si>
  <si>
    <t>проектная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</si>
  <si>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</si>
  <si>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</si>
  <si>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</si>
  <si>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</si>
  <si>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</si>
  <si>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Беляева Елена Павловна</t>
  </si>
  <si>
    <t>Гидроузел комплексного назначения на реке Мильтюш Искитимский р-он НСО</t>
  </si>
  <si>
    <t>Новосибирский ГАСУ</t>
  </si>
  <si>
    <t>Гапеев Дмитрий Сергеевич</t>
  </si>
  <si>
    <t>Аксаутская ГЭС</t>
  </si>
  <si>
    <t>Московский ГСУ</t>
  </si>
  <si>
    <t>Егоров Михаил Владимирович</t>
  </si>
  <si>
    <t>Берегоукрепительные сооружения реки Инсар у строящегося стадиона на 45 тысяч зрителей в городе Саранске</t>
  </si>
  <si>
    <t>Нижегородский ГАСУ</t>
  </si>
  <si>
    <t>Козельский Иван Сергеевич</t>
  </si>
  <si>
    <t>Верхне-Красногорские МГЭС</t>
  </si>
  <si>
    <t>Леднев Роман Эдуардович</t>
  </si>
  <si>
    <t>Шлюз для скоростных судов в Нижегородском гидроузле на реке Волге</t>
  </si>
  <si>
    <t>Пухов Александр Владимирович</t>
  </si>
  <si>
    <t>Сорочинский гидроузел на р. Самара</t>
  </si>
  <si>
    <t>Самарский ГТУ</t>
  </si>
  <si>
    <t>научно-исследовательская работа бакалавра</t>
  </si>
  <si>
    <t>Муталлапов Искандар Ильшатович</t>
  </si>
  <si>
    <t>Фильтрующие водопропускные гидротехнические сооружения</t>
  </si>
  <si>
    <t>магистерская диссертация</t>
  </si>
  <si>
    <t>Аблицева Алена Игоревна</t>
  </si>
  <si>
    <t>Simulation of ice formations interaction with offshore structures in ANSYS</t>
  </si>
  <si>
    <t>Дальневосточный ФУ</t>
  </si>
  <si>
    <t>Марков Игорь Сергеевич</t>
  </si>
  <si>
    <t>Влияние глобального изменения климата на температурный режим гидротехнических сооружений в криолитозоне</t>
  </si>
  <si>
    <t>Плешков Сергей Сергеевич</t>
  </si>
  <si>
    <t>Проектирование зданий ГЭС с элементами моделирования входной части напорного водоприемника</t>
  </si>
  <si>
    <t>Соловьев Павел Юрьевич</t>
  </si>
  <si>
    <t>Экспериментальное исследование волновых процессов при частичном разрушении плотины</t>
  </si>
  <si>
    <t>Фомичев Алексей Александрович</t>
  </si>
  <si>
    <t>Исследование работоспособности комбинированной плотины</t>
  </si>
  <si>
    <t>проектная работа специалиста</t>
  </si>
  <si>
    <t>Гончарова Алёна Викторовна</t>
  </si>
  <si>
    <t>Богучанский гидроузел на реке Ангаре в Красноярском крае</t>
  </si>
  <si>
    <t>Исаев Дмитрий Ринатович</t>
  </si>
  <si>
    <t>Катунский гидроузел на реке Катунь в Республике Алтай</t>
  </si>
  <si>
    <t>Цепелёва Ксения Александровна</t>
  </si>
  <si>
    <t>Тельмамский гидроузел на реке Мамакан в Иркутской области</t>
  </si>
  <si>
    <t>ННГАСУ</t>
  </si>
  <si>
    <t>СГТУ</t>
  </si>
  <si>
    <t>среднее</t>
  </si>
  <si>
    <t>отклон.</t>
  </si>
  <si>
    <t>НГАСУ</t>
  </si>
  <si>
    <t>МГСУ</t>
  </si>
  <si>
    <t>ДВФУ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</si>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</sst>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2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4" fillId="3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1"/>
    <xf numFmtId="0" fontId="4" fillId="3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textRotation="90" wrapText="1"/>
    </xf>
    <xf numFmtId="0" fontId="4" fillId="3" borderId="7" xfId="0" applyFont="1" applyFill="1" applyBorder="1" applyAlignment="1">
      <alignment horizontal="center" vertical="center" textRotation="90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164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2;&#1054;/&#1042;&#1057;&#1054;/2018/&#1054;&#1062;&#1045;&#1053;&#1050;&#1048;/&#1041;&#1083;&#1072;&#1085;&#1082;&#1080;/&#1043;&#1058;&#1057;/&#1043;&#1058;&#1057;_&#1084;&#1072;&#1075;_&#1085;&#1080;&#108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5;&#1080;&#1088;_&#1053;&#1043;&#1040;&#1057;&#105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5;&#1080;&#1088;_&#1053;&#1053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5;&#1080;&#1088;_&#1057;&#1043;&#1058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4;&#1072;&#1075;_&#1085;&#1080;&#1088;_&#1044;&#1042;&#1060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4;&#1072;&#1075;_&#1085;&#1080;&#1088;_&#1052;&#1043;&#1057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4;&#1072;&#1075;_&#1085;&#1080;&#1088;_&#1053;&#1043;&#1040;&#1057;&#105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4;&#1072;&#1075;_&#1085;&#1080;&#1088;_&#1053;&#1053;&#1043;&#1040;&#1057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4;&#1072;&#1075;_&#1085;&#1080;&#1088;_&#1057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9;&#1087;&#1077;&#1094;_&#1087;&#1088;&#1086;&#1077;&#1082;&#1090;_&#1044;&#1042;&#1060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9;&#1087;&#1077;&#1094;_&#1087;&#1088;&#1086;&#1077;&#1082;&#1090;_&#1052;&#1043;&#1057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2;&#1054;/&#1042;&#1057;&#1054;/2018/&#1054;&#1062;&#1045;&#1053;&#1050;&#1048;/&#1041;&#1083;&#1072;&#1085;&#1082;&#1080;/&#1043;&#1058;&#1057;/&#1043;&#1058;&#1057;_&#1073;&#1072;&#1082;_&#1085;&#1080;&#1088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9;&#1087;&#1077;&#1094;_&#1087;&#1088;&#1086;&#1077;&#1082;&#1090;_&#1053;&#1043;&#1040;&#1057;&#105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9;&#1087;&#1077;&#1094;_&#1087;&#1088;&#1086;&#1077;&#1082;&#1090;_&#1053;&#1053;&#1043;&#1040;&#1057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89;&#1087;&#1077;&#1094;_&#1087;&#1088;&#1086;&#1077;&#1082;&#1090;_&#1057;&#1043;&#105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7;&#1088;&#1086;&#1077;&#1082;&#1090;_&#1044;&#1042;&#1060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7;&#1088;&#1086;&#1077;&#1082;&#1090;_&#1052;&#1043;&#1057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7;&#1088;&#1086;&#1077;&#1082;&#1090;_&#1053;&#1043;&#1040;&#1057;&#105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7;&#1088;&#1086;&#1077;&#1082;&#1090;_&#1053;&#1053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7;&#1088;&#1086;&#1077;&#1082;&#1090;_&#1057;&#1043;&#105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5;&#1080;&#1088;_&#1044;&#1042;&#1060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8;&#1057;_&#1073;&#1072;&#1082;_&#1085;&#1080;&#1088;_&#1052;&#1043;&#1057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2">
          <cell r="AH2">
            <v>100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73</v>
          </cell>
        </row>
        <row r="10">
          <cell r="E10">
            <v>56</v>
          </cell>
        </row>
        <row r="11">
          <cell r="E11">
            <v>51</v>
          </cell>
        </row>
        <row r="12">
          <cell r="E12">
            <v>51</v>
          </cell>
        </row>
        <row r="13">
          <cell r="E13">
            <v>51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75</v>
          </cell>
        </row>
        <row r="10">
          <cell r="E10">
            <v>37</v>
          </cell>
        </row>
        <row r="11">
          <cell r="E11">
            <v>47</v>
          </cell>
        </row>
        <row r="12">
          <cell r="E12">
            <v>65</v>
          </cell>
        </row>
        <row r="13">
          <cell r="E13">
            <v>61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90</v>
          </cell>
        </row>
        <row r="10">
          <cell r="E10">
            <v>80</v>
          </cell>
        </row>
        <row r="11">
          <cell r="E11">
            <v>76</v>
          </cell>
        </row>
        <row r="12">
          <cell r="E12">
            <v>76</v>
          </cell>
        </row>
        <row r="13">
          <cell r="E13">
            <v>76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96</v>
          </cell>
        </row>
        <row r="10">
          <cell r="E10">
            <v>80</v>
          </cell>
        </row>
        <row r="11">
          <cell r="E11">
            <v>76</v>
          </cell>
        </row>
        <row r="12">
          <cell r="E12">
            <v>76</v>
          </cell>
        </row>
        <row r="13">
          <cell r="E13">
            <v>76</v>
          </cell>
        </row>
        <row r="14">
          <cell r="E14">
            <v>100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65</v>
          </cell>
        </row>
        <row r="11">
          <cell r="E11">
            <v>69</v>
          </cell>
        </row>
        <row r="12">
          <cell r="E12">
            <v>66</v>
          </cell>
        </row>
        <row r="13">
          <cell r="E13">
            <v>67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44</v>
          </cell>
        </row>
        <row r="10">
          <cell r="E10">
            <v>42</v>
          </cell>
        </row>
        <row r="11">
          <cell r="E11">
            <v>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66</v>
          </cell>
        </row>
        <row r="10">
          <cell r="E10">
            <v>60</v>
          </cell>
        </row>
        <row r="11">
          <cell r="E11">
            <v>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2">
          <cell r="AH2">
            <v>100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  <row r="10">
          <cell r="E10">
            <v>76</v>
          </cell>
        </row>
        <row r="11">
          <cell r="E11">
            <v>76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80</v>
          </cell>
        </row>
        <row r="10">
          <cell r="E10">
            <v>80</v>
          </cell>
        </row>
        <row r="11">
          <cell r="E11">
            <v>80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84</v>
          </cell>
        </row>
        <row r="10">
          <cell r="E10">
            <v>84</v>
          </cell>
        </row>
        <row r="11">
          <cell r="E11">
            <v>84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38</v>
          </cell>
        </row>
        <row r="10">
          <cell r="E10">
            <v>75</v>
          </cell>
        </row>
        <row r="11">
          <cell r="E11">
            <v>30</v>
          </cell>
        </row>
        <row r="12">
          <cell r="E12">
            <v>83</v>
          </cell>
        </row>
        <row r="13">
          <cell r="E13">
            <v>54</v>
          </cell>
        </row>
        <row r="14">
          <cell r="E14">
            <v>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26</v>
          </cell>
        </row>
        <row r="10">
          <cell r="E10">
            <v>75</v>
          </cell>
        </row>
        <row r="11">
          <cell r="E11">
            <v>74</v>
          </cell>
        </row>
        <row r="12">
          <cell r="E12">
            <v>92</v>
          </cell>
        </row>
        <row r="13">
          <cell r="E13">
            <v>74</v>
          </cell>
        </row>
        <row r="14">
          <cell r="E14">
            <v>63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52</v>
          </cell>
        </row>
        <row r="10">
          <cell r="E10">
            <v>88</v>
          </cell>
        </row>
        <row r="11">
          <cell r="E11">
            <v>54</v>
          </cell>
        </row>
        <row r="12">
          <cell r="E12">
            <v>80</v>
          </cell>
        </row>
        <row r="13">
          <cell r="E13">
            <v>60</v>
          </cell>
        </row>
        <row r="14">
          <cell r="E14">
            <v>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36</v>
          </cell>
        </row>
        <row r="10">
          <cell r="E10">
            <v>84</v>
          </cell>
        </row>
        <row r="11">
          <cell r="E11">
            <v>74</v>
          </cell>
        </row>
        <row r="12">
          <cell r="E12">
            <v>80</v>
          </cell>
        </row>
        <row r="13">
          <cell r="E13">
            <v>76</v>
          </cell>
        </row>
        <row r="14">
          <cell r="E14">
            <v>54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33</v>
          </cell>
        </row>
        <row r="10">
          <cell r="E10">
            <v>72</v>
          </cell>
        </row>
        <row r="11">
          <cell r="E11">
            <v>60</v>
          </cell>
        </row>
        <row r="12">
          <cell r="E12">
            <v>59</v>
          </cell>
        </row>
        <row r="13">
          <cell r="E13">
            <v>80</v>
          </cell>
        </row>
        <row r="14">
          <cell r="E14">
            <v>63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D1" workbookViewId="0">
      <selection activeCell="L5" sqref="L5:P5"/>
    </sheetView>
  </sheetViews>
  <sheetFormatPr defaultRowHeight="14.4" x14ac:dyDescent="0.3"/>
  <cols>
    <col min="1" max="1" width="4.33203125" customWidth="1"/>
    <col min="2" max="2" width="43" customWidth="1"/>
    <col min="3" max="3" width="47.6640625" customWidth="1"/>
    <col min="4" max="4" width="26.5546875" customWidth="1"/>
    <col min="5" max="5" width="5.21875" customWidth="1"/>
    <col min="6" max="9" width="5" customWidth="1"/>
    <col min="10" max="10" width="6.88671875" customWidth="1"/>
    <col min="11" max="11" width="6.44140625" customWidth="1"/>
    <col min="12" max="12" width="6.109375" customWidth="1"/>
    <col min="13" max="13" width="7" customWidth="1"/>
    <col min="14" max="14" width="6.6640625" customWidth="1"/>
    <col min="15" max="15" width="7.5546875" customWidth="1"/>
  </cols>
  <sheetData>
    <row r="1" spans="1:16" ht="21" customHeight="1" x14ac:dyDescent="0.3">
      <c r="A1" s="28" t="s">
        <v>0</v>
      </c>
      <c r="B1" s="29"/>
      <c r="C1" s="29"/>
      <c r="D1" s="29"/>
      <c r="E1" s="13"/>
      <c r="F1" s="13"/>
      <c r="G1" s="13"/>
    </row>
    <row r="2" spans="1:16" ht="19.8" customHeight="1" x14ac:dyDescent="0.3">
      <c r="A2" s="30" t="s">
        <v>1</v>
      </c>
      <c r="B2" s="31"/>
      <c r="C2" s="31"/>
      <c r="D2" s="31"/>
      <c r="E2" s="14"/>
      <c r="F2" s="14"/>
      <c r="G2" s="14"/>
    </row>
    <row r="3" spans="1:16" ht="19.8" customHeight="1" x14ac:dyDescent="0.3">
      <c r="A3" s="26" t="s">
        <v>2</v>
      </c>
      <c r="B3" s="27"/>
      <c r="C3" s="27"/>
      <c r="D3" s="27"/>
      <c r="E3" s="14"/>
      <c r="F3" s="14"/>
      <c r="G3" s="14"/>
      <c r="K3" s="38">
        <v>1</v>
      </c>
      <c r="L3" s="39">
        <v>0.15</v>
      </c>
    </row>
    <row r="4" spans="1:16" ht="83.4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0" t="s">
        <v>51</v>
      </c>
      <c r="F4" s="10" t="s">
        <v>50</v>
      </c>
      <c r="G4" s="10" t="s">
        <v>49</v>
      </c>
      <c r="H4" s="10" t="s">
        <v>45</v>
      </c>
      <c r="I4" s="10" t="s">
        <v>46</v>
      </c>
      <c r="J4" s="11" t="s">
        <v>47</v>
      </c>
      <c r="K4" s="11" t="s">
        <v>48</v>
      </c>
      <c r="L4" s="36" t="s">
        <v>52</v>
      </c>
      <c r="M4" s="36" t="s">
        <v>53</v>
      </c>
      <c r="N4" s="36" t="s">
        <v>54</v>
      </c>
      <c r="O4" s="36" t="s">
        <v>55</v>
      </c>
      <c r="P4" s="37" t="s">
        <v>56</v>
      </c>
    </row>
    <row r="5" spans="1:16" ht="31.2" x14ac:dyDescent="0.3">
      <c r="A5" s="2">
        <v>1</v>
      </c>
      <c r="B5" s="3" t="s">
        <v>7</v>
      </c>
      <c r="C5" s="3" t="s">
        <v>8</v>
      </c>
      <c r="D5" s="3" t="s">
        <v>9</v>
      </c>
      <c r="E5" s="15">
        <f>[3]список!E9</f>
        <v>38</v>
      </c>
      <c r="F5" s="15">
        <f>[4]список!E9</f>
        <v>26</v>
      </c>
      <c r="G5" s="15">
        <f>[5]список!E9</f>
        <v>52</v>
      </c>
      <c r="H5" s="9">
        <f>[6]список!E9</f>
        <v>36</v>
      </c>
      <c r="I5" s="9">
        <f>[7]список!E9</f>
        <v>33</v>
      </c>
      <c r="J5" s="12">
        <f>AVERAGE(E5:I5)</f>
        <v>37</v>
      </c>
      <c r="K5" s="12">
        <f>SQRT(_xlfn.VAR.S(E5:I5))</f>
        <v>9.5393920141694561</v>
      </c>
      <c r="L5" s="40">
        <f>K5/J5*100</f>
        <v>25.782140578836366</v>
      </c>
      <c r="M5" s="40">
        <f>MAX($K$3*K5,$L$3*J5)</f>
        <v>9.5393920141694561</v>
      </c>
      <c r="N5" s="41" t="str">
        <f>CONCATENATE("&gt;",TEXT(J5-M5,"0.0"))</f>
        <v>&gt;27.5</v>
      </c>
      <c r="O5" s="41" t="str">
        <f>CONCATENATE("&lt;",TEXT(J5+M5,"0.0"))</f>
        <v>&lt;46.5</v>
      </c>
      <c r="P5" s="12">
        <f>AVERAGEIFS(E5:I5,E5:I5,N5,E5:I5,O5)</f>
        <v>35.666666666666664</v>
      </c>
    </row>
    <row r="6" spans="1:16" ht="15.6" x14ac:dyDescent="0.3">
      <c r="A6" s="2">
        <f>A5+1</f>
        <v>2</v>
      </c>
      <c r="B6" s="3" t="s">
        <v>10</v>
      </c>
      <c r="C6" s="3" t="s">
        <v>11</v>
      </c>
      <c r="D6" s="3" t="s">
        <v>12</v>
      </c>
      <c r="E6" s="15">
        <f>[3]список!E10</f>
        <v>75</v>
      </c>
      <c r="F6" s="15">
        <f>[4]список!E10</f>
        <v>75</v>
      </c>
      <c r="G6" s="24">
        <f>[5]список!E10</f>
        <v>88</v>
      </c>
      <c r="H6" s="25">
        <f>[6]список!E10</f>
        <v>84</v>
      </c>
      <c r="I6" s="2">
        <f>[7]список!E10</f>
        <v>72</v>
      </c>
      <c r="J6" s="17">
        <f t="shared" ref="J6:J10" si="0">AVERAGE(E6:I6)</f>
        <v>78.8</v>
      </c>
      <c r="K6" s="12">
        <f t="shared" ref="K6:K10" si="1">SQRT(_xlfn.VAR.S(E6:I6))</f>
        <v>6.8337398253079549</v>
      </c>
      <c r="L6" s="40">
        <f t="shared" ref="L6:L34" si="2">K6/J6*100</f>
        <v>8.6722586615583186</v>
      </c>
      <c r="M6" s="40">
        <f t="shared" ref="M6:M34" si="3">MAX($K$3*K6,$L$3*J6)</f>
        <v>11.819999999999999</v>
      </c>
      <c r="N6" s="41" t="str">
        <f t="shared" ref="N6:N34" si="4">CONCATENATE("&gt;",TEXT(J6-M6,"0.0"))</f>
        <v>&gt;67.0</v>
      </c>
      <c r="O6" s="41" t="str">
        <f t="shared" ref="O6:O34" si="5">CONCATENATE("&lt;",TEXT(J6+M6,"0.0"))</f>
        <v>&lt;90.6</v>
      </c>
      <c r="P6" s="17">
        <f t="shared" ref="P6:P10" si="6">AVERAGEIFS(E6:I6,E6:I6,N6,E6:I6,O6)</f>
        <v>78.8</v>
      </c>
    </row>
    <row r="7" spans="1:16" ht="46.8" x14ac:dyDescent="0.3">
      <c r="A7" s="2">
        <f t="shared" ref="A7:A34" si="7">A6+1</f>
        <v>3</v>
      </c>
      <c r="B7" s="3" t="s">
        <v>13</v>
      </c>
      <c r="C7" s="3" t="s">
        <v>14</v>
      </c>
      <c r="D7" s="3" t="s">
        <v>15</v>
      </c>
      <c r="E7" s="15">
        <f>[3]список!E11</f>
        <v>30</v>
      </c>
      <c r="F7" s="15">
        <f>[4]список!E11</f>
        <v>74</v>
      </c>
      <c r="G7" s="15">
        <f>[5]список!E11</f>
        <v>54</v>
      </c>
      <c r="H7" s="2">
        <f>[6]список!E11</f>
        <v>74</v>
      </c>
      <c r="I7" s="2">
        <f>[7]список!E11</f>
        <v>60</v>
      </c>
      <c r="J7" s="12">
        <f t="shared" si="0"/>
        <v>58.4</v>
      </c>
      <c r="K7" s="12">
        <f t="shared" si="1"/>
        <v>18.132843130629023</v>
      </c>
      <c r="L7" s="40">
        <f t="shared" si="2"/>
        <v>31.049388922309973</v>
      </c>
      <c r="M7" s="40">
        <f t="shared" si="3"/>
        <v>18.132843130629023</v>
      </c>
      <c r="N7" s="41" t="str">
        <f t="shared" si="4"/>
        <v>&gt;40.3</v>
      </c>
      <c r="O7" s="41" t="str">
        <f t="shared" si="5"/>
        <v>&lt;76.5</v>
      </c>
      <c r="P7" s="12">
        <f t="shared" si="6"/>
        <v>65.5</v>
      </c>
    </row>
    <row r="8" spans="1:16" ht="19.8" customHeight="1" x14ac:dyDescent="0.3">
      <c r="A8" s="2">
        <f t="shared" si="7"/>
        <v>4</v>
      </c>
      <c r="B8" s="4" t="s">
        <v>16</v>
      </c>
      <c r="C8" s="4" t="s">
        <v>17</v>
      </c>
      <c r="D8" s="4" t="s">
        <v>12</v>
      </c>
      <c r="E8" s="24">
        <f>[3]список!E12</f>
        <v>83</v>
      </c>
      <c r="F8" s="24">
        <f>[4]список!E12</f>
        <v>92</v>
      </c>
      <c r="G8" s="15">
        <f>[5]список!E12</f>
        <v>80</v>
      </c>
      <c r="H8" s="2">
        <f>[6]список!E12</f>
        <v>80</v>
      </c>
      <c r="I8" s="2">
        <f>[7]список!E12</f>
        <v>59</v>
      </c>
      <c r="J8" s="17">
        <f t="shared" si="0"/>
        <v>78.8</v>
      </c>
      <c r="K8" s="12">
        <f t="shared" si="1"/>
        <v>12.111977542911802</v>
      </c>
      <c r="L8" s="40">
        <f t="shared" si="2"/>
        <v>15.370529876791627</v>
      </c>
      <c r="M8" s="40">
        <f t="shared" si="3"/>
        <v>12.111977542911802</v>
      </c>
      <c r="N8" s="41" t="str">
        <f t="shared" si="4"/>
        <v>&gt;66.7</v>
      </c>
      <c r="O8" s="41" t="str">
        <f t="shared" si="5"/>
        <v>&lt;90.9</v>
      </c>
      <c r="P8" s="17">
        <f t="shared" si="6"/>
        <v>81</v>
      </c>
    </row>
    <row r="9" spans="1:16" ht="31.2" x14ac:dyDescent="0.3">
      <c r="A9" s="2">
        <f t="shared" si="7"/>
        <v>5</v>
      </c>
      <c r="B9" s="3" t="s">
        <v>18</v>
      </c>
      <c r="C9" s="3" t="s">
        <v>19</v>
      </c>
      <c r="D9" s="3" t="s">
        <v>15</v>
      </c>
      <c r="E9" s="15">
        <f>[3]список!E13</f>
        <v>54</v>
      </c>
      <c r="F9" s="15">
        <f>[4]список!E13</f>
        <v>74</v>
      </c>
      <c r="G9" s="15">
        <f>[5]список!E13</f>
        <v>60</v>
      </c>
      <c r="H9" s="2">
        <f>[6]список!E13</f>
        <v>76</v>
      </c>
      <c r="I9" s="25">
        <f>[7]список!E13</f>
        <v>80</v>
      </c>
      <c r="J9" s="17">
        <f t="shared" si="0"/>
        <v>68.8</v>
      </c>
      <c r="K9" s="12">
        <f t="shared" si="1"/>
        <v>11.189280584559484</v>
      </c>
      <c r="L9" s="40">
        <f t="shared" si="2"/>
        <v>16.263489221743434</v>
      </c>
      <c r="M9" s="40">
        <f t="shared" si="3"/>
        <v>11.189280584559484</v>
      </c>
      <c r="N9" s="41" t="str">
        <f t="shared" si="4"/>
        <v>&gt;57.6</v>
      </c>
      <c r="O9" s="41" t="str">
        <f t="shared" si="5"/>
        <v>&lt;80.0</v>
      </c>
      <c r="P9" s="17">
        <f t="shared" si="6"/>
        <v>70</v>
      </c>
    </row>
    <row r="10" spans="1:16" ht="15.6" x14ac:dyDescent="0.3">
      <c r="A10" s="2">
        <f t="shared" si="7"/>
        <v>6</v>
      </c>
      <c r="B10" s="3" t="s">
        <v>20</v>
      </c>
      <c r="C10" s="3" t="s">
        <v>21</v>
      </c>
      <c r="D10" s="3" t="s">
        <v>22</v>
      </c>
      <c r="E10" s="15">
        <f>[3]список!E14</f>
        <v>37</v>
      </c>
      <c r="F10" s="15">
        <f>[4]список!E14</f>
        <v>63</v>
      </c>
      <c r="G10" s="15">
        <f>[5]список!E14</f>
        <v>42</v>
      </c>
      <c r="H10" s="2">
        <f>[6]список!E14</f>
        <v>54</v>
      </c>
      <c r="I10" s="2">
        <f>[7]список!E14</f>
        <v>63</v>
      </c>
      <c r="J10" s="12">
        <f t="shared" si="0"/>
        <v>51.8</v>
      </c>
      <c r="K10" s="12">
        <f t="shared" si="1"/>
        <v>11.945710527214352</v>
      </c>
      <c r="L10" s="40">
        <f t="shared" si="2"/>
        <v>23.061217234004541</v>
      </c>
      <c r="M10" s="40">
        <f t="shared" si="3"/>
        <v>11.945710527214352</v>
      </c>
      <c r="N10" s="41" t="str">
        <f t="shared" si="4"/>
        <v>&gt;39.9</v>
      </c>
      <c r="O10" s="41" t="str">
        <f t="shared" si="5"/>
        <v>&lt;63.7</v>
      </c>
      <c r="P10" s="12">
        <f t="shared" si="6"/>
        <v>55.5</v>
      </c>
    </row>
    <row r="11" spans="1:16" ht="15.6" hidden="1" x14ac:dyDescent="0.3">
      <c r="A11" s="2">
        <f t="shared" si="7"/>
        <v>7</v>
      </c>
      <c r="B11" s="2"/>
      <c r="C11" s="2"/>
      <c r="D11" s="2"/>
      <c r="E11" s="9"/>
      <c r="F11" s="15">
        <f>[4]список!E15</f>
        <v>100</v>
      </c>
      <c r="G11" s="2"/>
      <c r="H11" s="2">
        <f>[6]список!E15</f>
        <v>100</v>
      </c>
      <c r="I11" s="2">
        <f>[7]список!E15</f>
        <v>100</v>
      </c>
      <c r="K11" s="12">
        <f t="shared" ref="K11:K34" si="8">SQRT(_xlfn.VAR.S(F11:I11))</f>
        <v>0</v>
      </c>
      <c r="L11" s="40" t="e">
        <f t="shared" si="2"/>
        <v>#DIV/0!</v>
      </c>
      <c r="M11" s="40">
        <f t="shared" si="3"/>
        <v>0</v>
      </c>
      <c r="N11" s="41" t="str">
        <f t="shared" si="4"/>
        <v>&gt;0.0</v>
      </c>
      <c r="O11" s="41" t="str">
        <f t="shared" si="5"/>
        <v>&lt;0.0</v>
      </c>
      <c r="P11" s="12" t="e">
        <f t="shared" ref="P6:P34" si="9">AVERAGEIFS(C11:I11,C11:I11,N11,C11:I11,O11)</f>
        <v>#DIV/0!</v>
      </c>
    </row>
    <row r="12" spans="1:16" ht="15.6" hidden="1" x14ac:dyDescent="0.3">
      <c r="A12" s="2">
        <f t="shared" si="7"/>
        <v>8</v>
      </c>
      <c r="B12" s="2"/>
      <c r="C12" s="2"/>
      <c r="D12" s="2"/>
      <c r="E12" s="9"/>
      <c r="F12" s="15">
        <f>[4]список!E16</f>
        <v>100</v>
      </c>
      <c r="G12" s="2"/>
      <c r="H12" s="2">
        <f>[6]список!E16</f>
        <v>100</v>
      </c>
      <c r="I12" s="2">
        <f>[7]список!E16</f>
        <v>100</v>
      </c>
      <c r="K12" s="12">
        <f t="shared" si="8"/>
        <v>0</v>
      </c>
      <c r="L12" s="40" t="e">
        <f t="shared" si="2"/>
        <v>#DIV/0!</v>
      </c>
      <c r="M12" s="40">
        <f t="shared" si="3"/>
        <v>0</v>
      </c>
      <c r="N12" s="41" t="str">
        <f t="shared" si="4"/>
        <v>&gt;0.0</v>
      </c>
      <c r="O12" s="41" t="str">
        <f t="shared" si="5"/>
        <v>&lt;0.0</v>
      </c>
      <c r="P12" s="12" t="e">
        <f t="shared" si="9"/>
        <v>#DIV/0!</v>
      </c>
    </row>
    <row r="13" spans="1:16" ht="15.6" hidden="1" x14ac:dyDescent="0.3">
      <c r="A13" s="2">
        <f t="shared" si="7"/>
        <v>9</v>
      </c>
      <c r="B13" s="2"/>
      <c r="C13" s="2"/>
      <c r="D13" s="2"/>
      <c r="E13" s="9"/>
      <c r="F13" s="15">
        <f>[4]список!E17</f>
        <v>100</v>
      </c>
      <c r="G13" s="2"/>
      <c r="H13" s="2">
        <f>[6]список!E17</f>
        <v>100</v>
      </c>
      <c r="I13" s="2">
        <f>[7]список!E17</f>
        <v>100</v>
      </c>
      <c r="K13" s="12">
        <f t="shared" si="8"/>
        <v>0</v>
      </c>
      <c r="L13" s="40" t="e">
        <f t="shared" si="2"/>
        <v>#DIV/0!</v>
      </c>
      <c r="M13" s="40">
        <f t="shared" si="3"/>
        <v>0</v>
      </c>
      <c r="N13" s="41" t="str">
        <f t="shared" si="4"/>
        <v>&gt;0.0</v>
      </c>
      <c r="O13" s="41" t="str">
        <f t="shared" si="5"/>
        <v>&lt;0.0</v>
      </c>
      <c r="P13" s="12" t="e">
        <f t="shared" si="9"/>
        <v>#DIV/0!</v>
      </c>
    </row>
    <row r="14" spans="1:16" ht="15.6" hidden="1" x14ac:dyDescent="0.3">
      <c r="A14" s="2">
        <f t="shared" si="7"/>
        <v>10</v>
      </c>
      <c r="B14" s="2"/>
      <c r="C14" s="2"/>
      <c r="D14" s="2"/>
      <c r="E14" s="9"/>
      <c r="F14" s="15">
        <f>[4]список!E18</f>
        <v>100</v>
      </c>
      <c r="G14" s="2"/>
      <c r="H14" s="2">
        <f>[6]список!E18</f>
        <v>100</v>
      </c>
      <c r="I14" s="2">
        <f>[7]список!E18</f>
        <v>100</v>
      </c>
      <c r="K14" s="12">
        <f t="shared" si="8"/>
        <v>0</v>
      </c>
      <c r="L14" s="40" t="e">
        <f t="shared" si="2"/>
        <v>#DIV/0!</v>
      </c>
      <c r="M14" s="40">
        <f t="shared" si="3"/>
        <v>0</v>
      </c>
      <c r="N14" s="41" t="str">
        <f t="shared" si="4"/>
        <v>&gt;0.0</v>
      </c>
      <c r="O14" s="41" t="str">
        <f t="shared" si="5"/>
        <v>&lt;0.0</v>
      </c>
      <c r="P14" s="12" t="e">
        <f t="shared" si="9"/>
        <v>#DIV/0!</v>
      </c>
    </row>
    <row r="15" spans="1:16" ht="15.6" hidden="1" x14ac:dyDescent="0.3">
      <c r="A15" s="2">
        <f t="shared" si="7"/>
        <v>11</v>
      </c>
      <c r="B15" s="2"/>
      <c r="C15" s="2"/>
      <c r="D15" s="2"/>
      <c r="E15" s="9"/>
      <c r="F15" s="15">
        <f>[4]список!E19</f>
        <v>100</v>
      </c>
      <c r="G15" s="2"/>
      <c r="H15" s="2">
        <f>[6]список!E19</f>
        <v>100</v>
      </c>
      <c r="I15" s="2">
        <f>[7]список!E19</f>
        <v>100</v>
      </c>
      <c r="K15" s="12">
        <f t="shared" si="8"/>
        <v>0</v>
      </c>
      <c r="L15" s="40" t="e">
        <f t="shared" si="2"/>
        <v>#DIV/0!</v>
      </c>
      <c r="M15" s="40">
        <f t="shared" si="3"/>
        <v>0</v>
      </c>
      <c r="N15" s="41" t="str">
        <f t="shared" si="4"/>
        <v>&gt;0.0</v>
      </c>
      <c r="O15" s="41" t="str">
        <f t="shared" si="5"/>
        <v>&lt;0.0</v>
      </c>
      <c r="P15" s="12" t="e">
        <f t="shared" si="9"/>
        <v>#DIV/0!</v>
      </c>
    </row>
    <row r="16" spans="1:16" ht="15.6" hidden="1" x14ac:dyDescent="0.3">
      <c r="A16" s="2">
        <f t="shared" si="7"/>
        <v>12</v>
      </c>
      <c r="B16" s="2"/>
      <c r="C16" s="2"/>
      <c r="D16" s="2"/>
      <c r="E16" s="9"/>
      <c r="F16" s="15">
        <f>[4]список!E20</f>
        <v>100</v>
      </c>
      <c r="G16" s="2"/>
      <c r="H16" s="2">
        <f>[6]список!E20</f>
        <v>100</v>
      </c>
      <c r="I16" s="2">
        <f>[7]список!E20</f>
        <v>100</v>
      </c>
      <c r="K16" s="12">
        <f t="shared" si="8"/>
        <v>0</v>
      </c>
      <c r="L16" s="40" t="e">
        <f t="shared" si="2"/>
        <v>#DIV/0!</v>
      </c>
      <c r="M16" s="40">
        <f t="shared" si="3"/>
        <v>0</v>
      </c>
      <c r="N16" s="41" t="str">
        <f t="shared" si="4"/>
        <v>&gt;0.0</v>
      </c>
      <c r="O16" s="41" t="str">
        <f t="shared" si="5"/>
        <v>&lt;0.0</v>
      </c>
      <c r="P16" s="12" t="e">
        <f t="shared" si="9"/>
        <v>#DIV/0!</v>
      </c>
    </row>
    <row r="17" spans="1:16" ht="15.6" hidden="1" x14ac:dyDescent="0.3">
      <c r="A17" s="2">
        <f t="shared" si="7"/>
        <v>13</v>
      </c>
      <c r="B17" s="2"/>
      <c r="C17" s="2"/>
      <c r="D17" s="2"/>
      <c r="E17" s="9"/>
      <c r="F17" s="15">
        <f>[4]список!E21</f>
        <v>100</v>
      </c>
      <c r="G17" s="2"/>
      <c r="H17" s="2">
        <f>[6]список!E21</f>
        <v>100</v>
      </c>
      <c r="I17" s="2">
        <f>[7]список!E21</f>
        <v>100</v>
      </c>
      <c r="K17" s="12">
        <f t="shared" si="8"/>
        <v>0</v>
      </c>
      <c r="L17" s="40" t="e">
        <f t="shared" si="2"/>
        <v>#DIV/0!</v>
      </c>
      <c r="M17" s="40">
        <f t="shared" si="3"/>
        <v>0</v>
      </c>
      <c r="N17" s="41" t="str">
        <f t="shared" si="4"/>
        <v>&gt;0.0</v>
      </c>
      <c r="O17" s="41" t="str">
        <f t="shared" si="5"/>
        <v>&lt;0.0</v>
      </c>
      <c r="P17" s="12" t="e">
        <f t="shared" si="9"/>
        <v>#DIV/0!</v>
      </c>
    </row>
    <row r="18" spans="1:16" ht="15.6" hidden="1" x14ac:dyDescent="0.3">
      <c r="A18" s="2">
        <f t="shared" si="7"/>
        <v>14</v>
      </c>
      <c r="B18" s="2"/>
      <c r="C18" s="2"/>
      <c r="D18" s="2"/>
      <c r="E18" s="9"/>
      <c r="F18" s="15">
        <f>[4]список!E22</f>
        <v>100</v>
      </c>
      <c r="G18" s="2"/>
      <c r="H18" s="2">
        <f>[6]список!E22</f>
        <v>100</v>
      </c>
      <c r="I18" s="2">
        <f>[7]список!E22</f>
        <v>100</v>
      </c>
      <c r="K18" s="12">
        <f t="shared" si="8"/>
        <v>0</v>
      </c>
      <c r="L18" s="40" t="e">
        <f t="shared" si="2"/>
        <v>#DIV/0!</v>
      </c>
      <c r="M18" s="40">
        <f t="shared" si="3"/>
        <v>0</v>
      </c>
      <c r="N18" s="41" t="str">
        <f t="shared" si="4"/>
        <v>&gt;0.0</v>
      </c>
      <c r="O18" s="41" t="str">
        <f t="shared" si="5"/>
        <v>&lt;0.0</v>
      </c>
      <c r="P18" s="12" t="e">
        <f t="shared" si="9"/>
        <v>#DIV/0!</v>
      </c>
    </row>
    <row r="19" spans="1:16" ht="15.6" hidden="1" x14ac:dyDescent="0.3">
      <c r="A19" s="2">
        <f t="shared" si="7"/>
        <v>15</v>
      </c>
      <c r="B19" s="2"/>
      <c r="C19" s="2"/>
      <c r="D19" s="2"/>
      <c r="E19" s="9"/>
      <c r="F19" s="15">
        <f>[4]список!E23</f>
        <v>100</v>
      </c>
      <c r="G19" s="2"/>
      <c r="H19" s="2">
        <f>[6]список!E23</f>
        <v>100</v>
      </c>
      <c r="I19" s="2">
        <f>[7]список!E23</f>
        <v>100</v>
      </c>
      <c r="K19" s="12">
        <f t="shared" si="8"/>
        <v>0</v>
      </c>
      <c r="L19" s="40" t="e">
        <f t="shared" si="2"/>
        <v>#DIV/0!</v>
      </c>
      <c r="M19" s="40">
        <f t="shared" si="3"/>
        <v>0</v>
      </c>
      <c r="N19" s="41" t="str">
        <f t="shared" si="4"/>
        <v>&gt;0.0</v>
      </c>
      <c r="O19" s="41" t="str">
        <f t="shared" si="5"/>
        <v>&lt;0.0</v>
      </c>
      <c r="P19" s="12" t="e">
        <f t="shared" si="9"/>
        <v>#DIV/0!</v>
      </c>
    </row>
    <row r="20" spans="1:16" ht="15.6" hidden="1" x14ac:dyDescent="0.3">
      <c r="A20" s="2">
        <f t="shared" si="7"/>
        <v>16</v>
      </c>
      <c r="B20" s="2"/>
      <c r="C20" s="2"/>
      <c r="D20" s="2"/>
      <c r="E20" s="9"/>
      <c r="F20" s="15">
        <f>[4]список!E24</f>
        <v>100</v>
      </c>
      <c r="G20" s="2"/>
      <c r="H20" s="2">
        <f>[6]список!E24</f>
        <v>100</v>
      </c>
      <c r="I20" s="2">
        <f>[7]список!E24</f>
        <v>100</v>
      </c>
      <c r="K20" s="12">
        <f t="shared" si="8"/>
        <v>0</v>
      </c>
      <c r="L20" s="40" t="e">
        <f t="shared" si="2"/>
        <v>#DIV/0!</v>
      </c>
      <c r="M20" s="40">
        <f t="shared" si="3"/>
        <v>0</v>
      </c>
      <c r="N20" s="41" t="str">
        <f t="shared" si="4"/>
        <v>&gt;0.0</v>
      </c>
      <c r="O20" s="41" t="str">
        <f t="shared" si="5"/>
        <v>&lt;0.0</v>
      </c>
      <c r="P20" s="12" t="e">
        <f t="shared" si="9"/>
        <v>#DIV/0!</v>
      </c>
    </row>
    <row r="21" spans="1:16" ht="15.6" hidden="1" x14ac:dyDescent="0.3">
      <c r="A21" s="2">
        <f t="shared" si="7"/>
        <v>17</v>
      </c>
      <c r="B21" s="2"/>
      <c r="C21" s="2"/>
      <c r="D21" s="2"/>
      <c r="E21" s="9"/>
      <c r="F21" s="15">
        <f>[4]список!E25</f>
        <v>100</v>
      </c>
      <c r="G21" s="2"/>
      <c r="H21" s="2">
        <f>[6]список!E25</f>
        <v>100</v>
      </c>
      <c r="I21" s="2">
        <f>[7]список!E25</f>
        <v>100</v>
      </c>
      <c r="K21" s="12">
        <f t="shared" si="8"/>
        <v>0</v>
      </c>
      <c r="L21" s="40" t="e">
        <f t="shared" si="2"/>
        <v>#DIV/0!</v>
      </c>
      <c r="M21" s="40">
        <f t="shared" si="3"/>
        <v>0</v>
      </c>
      <c r="N21" s="41" t="str">
        <f t="shared" si="4"/>
        <v>&gt;0.0</v>
      </c>
      <c r="O21" s="41" t="str">
        <f t="shared" si="5"/>
        <v>&lt;0.0</v>
      </c>
      <c r="P21" s="12" t="e">
        <f t="shared" si="9"/>
        <v>#DIV/0!</v>
      </c>
    </row>
    <row r="22" spans="1:16" ht="15.6" hidden="1" x14ac:dyDescent="0.3">
      <c r="A22" s="2">
        <f t="shared" si="7"/>
        <v>18</v>
      </c>
      <c r="B22" s="2"/>
      <c r="C22" s="2"/>
      <c r="D22" s="2"/>
      <c r="E22" s="9"/>
      <c r="F22" s="15">
        <f>[4]список!E26</f>
        <v>100</v>
      </c>
      <c r="G22" s="2"/>
      <c r="H22" s="2">
        <f>[6]список!E26</f>
        <v>100</v>
      </c>
      <c r="I22" s="2">
        <f>[7]список!E26</f>
        <v>100</v>
      </c>
      <c r="K22" s="12">
        <f t="shared" si="8"/>
        <v>0</v>
      </c>
      <c r="L22" s="40" t="e">
        <f t="shared" si="2"/>
        <v>#DIV/0!</v>
      </c>
      <c r="M22" s="40">
        <f t="shared" si="3"/>
        <v>0</v>
      </c>
      <c r="N22" s="41" t="str">
        <f t="shared" si="4"/>
        <v>&gt;0.0</v>
      </c>
      <c r="O22" s="41" t="str">
        <f t="shared" si="5"/>
        <v>&lt;0.0</v>
      </c>
      <c r="P22" s="12" t="e">
        <f t="shared" si="9"/>
        <v>#DIV/0!</v>
      </c>
    </row>
    <row r="23" spans="1:16" ht="15.6" hidden="1" x14ac:dyDescent="0.3">
      <c r="A23" s="2">
        <f t="shared" si="7"/>
        <v>19</v>
      </c>
      <c r="B23" s="2"/>
      <c r="C23" s="2"/>
      <c r="D23" s="2"/>
      <c r="E23" s="9"/>
      <c r="F23" s="15">
        <f>[4]список!E27</f>
        <v>100</v>
      </c>
      <c r="G23" s="2"/>
      <c r="H23" s="2">
        <f>[6]список!E27</f>
        <v>100</v>
      </c>
      <c r="I23" s="2">
        <f>[7]список!E27</f>
        <v>100</v>
      </c>
      <c r="K23" s="12">
        <f t="shared" si="8"/>
        <v>0</v>
      </c>
      <c r="L23" s="40" t="e">
        <f t="shared" si="2"/>
        <v>#DIV/0!</v>
      </c>
      <c r="M23" s="40">
        <f t="shared" si="3"/>
        <v>0</v>
      </c>
      <c r="N23" s="41" t="str">
        <f t="shared" si="4"/>
        <v>&gt;0.0</v>
      </c>
      <c r="O23" s="41" t="str">
        <f t="shared" si="5"/>
        <v>&lt;0.0</v>
      </c>
      <c r="P23" s="12" t="e">
        <f t="shared" si="9"/>
        <v>#DIV/0!</v>
      </c>
    </row>
    <row r="24" spans="1:16" ht="15.6" hidden="1" x14ac:dyDescent="0.3">
      <c r="A24" s="2">
        <f t="shared" si="7"/>
        <v>20</v>
      </c>
      <c r="B24" s="2"/>
      <c r="C24" s="2"/>
      <c r="D24" s="2"/>
      <c r="E24" s="9"/>
      <c r="F24" s="15">
        <f>[4]список!E28</f>
        <v>100</v>
      </c>
      <c r="G24" s="2"/>
      <c r="H24" s="2">
        <f>[6]список!E28</f>
        <v>100</v>
      </c>
      <c r="I24" s="2">
        <f>[7]список!E28</f>
        <v>100</v>
      </c>
      <c r="K24" s="12">
        <f t="shared" si="8"/>
        <v>0</v>
      </c>
      <c r="L24" s="40" t="e">
        <f t="shared" si="2"/>
        <v>#DIV/0!</v>
      </c>
      <c r="M24" s="40">
        <f t="shared" si="3"/>
        <v>0</v>
      </c>
      <c r="N24" s="41" t="str">
        <f t="shared" si="4"/>
        <v>&gt;0.0</v>
      </c>
      <c r="O24" s="41" t="str">
        <f t="shared" si="5"/>
        <v>&lt;0.0</v>
      </c>
      <c r="P24" s="12" t="e">
        <f t="shared" si="9"/>
        <v>#DIV/0!</v>
      </c>
    </row>
    <row r="25" spans="1:16" ht="15.6" hidden="1" x14ac:dyDescent="0.3">
      <c r="A25" s="2">
        <f t="shared" si="7"/>
        <v>21</v>
      </c>
      <c r="B25" s="2"/>
      <c r="C25" s="2"/>
      <c r="D25" s="2"/>
      <c r="E25" s="9"/>
      <c r="F25" s="15">
        <f>[4]список!E29</f>
        <v>100</v>
      </c>
      <c r="G25" s="2"/>
      <c r="H25" s="2">
        <f>[6]список!E29</f>
        <v>100</v>
      </c>
      <c r="I25" s="2">
        <f>[7]список!E29</f>
        <v>100</v>
      </c>
      <c r="K25" s="12">
        <f t="shared" si="8"/>
        <v>0</v>
      </c>
      <c r="L25" s="40" t="e">
        <f t="shared" si="2"/>
        <v>#DIV/0!</v>
      </c>
      <c r="M25" s="40">
        <f t="shared" si="3"/>
        <v>0</v>
      </c>
      <c r="N25" s="41" t="str">
        <f t="shared" si="4"/>
        <v>&gt;0.0</v>
      </c>
      <c r="O25" s="41" t="str">
        <f t="shared" si="5"/>
        <v>&lt;0.0</v>
      </c>
      <c r="P25" s="12" t="e">
        <f t="shared" si="9"/>
        <v>#DIV/0!</v>
      </c>
    </row>
    <row r="26" spans="1:16" ht="15.6" hidden="1" x14ac:dyDescent="0.3">
      <c r="A26" s="2">
        <f t="shared" si="7"/>
        <v>22</v>
      </c>
      <c r="B26" s="2"/>
      <c r="C26" s="2"/>
      <c r="D26" s="2"/>
      <c r="E26" s="9"/>
      <c r="F26" s="15">
        <f>[4]список!E30</f>
        <v>100</v>
      </c>
      <c r="G26" s="2"/>
      <c r="H26" s="2">
        <f>[6]список!E30</f>
        <v>100</v>
      </c>
      <c r="I26" s="2">
        <f>[7]список!E30</f>
        <v>100</v>
      </c>
      <c r="K26" s="12">
        <f t="shared" si="8"/>
        <v>0</v>
      </c>
      <c r="L26" s="40" t="e">
        <f t="shared" si="2"/>
        <v>#DIV/0!</v>
      </c>
      <c r="M26" s="40">
        <f t="shared" si="3"/>
        <v>0</v>
      </c>
      <c r="N26" s="41" t="str">
        <f t="shared" si="4"/>
        <v>&gt;0.0</v>
      </c>
      <c r="O26" s="41" t="str">
        <f t="shared" si="5"/>
        <v>&lt;0.0</v>
      </c>
      <c r="P26" s="12" t="e">
        <f t="shared" si="9"/>
        <v>#DIV/0!</v>
      </c>
    </row>
    <row r="27" spans="1:16" ht="15.6" hidden="1" x14ac:dyDescent="0.3">
      <c r="A27" s="2">
        <f t="shared" si="7"/>
        <v>23</v>
      </c>
      <c r="B27" s="2"/>
      <c r="C27" s="2"/>
      <c r="D27" s="2"/>
      <c r="E27" s="9"/>
      <c r="F27" s="15">
        <f>[4]список!E31</f>
        <v>100</v>
      </c>
      <c r="G27" s="2"/>
      <c r="H27" s="2">
        <f>[6]список!E31</f>
        <v>100</v>
      </c>
      <c r="I27" s="2">
        <f>[7]список!E31</f>
        <v>100</v>
      </c>
      <c r="K27" s="12">
        <f t="shared" si="8"/>
        <v>0</v>
      </c>
      <c r="L27" s="40" t="e">
        <f t="shared" si="2"/>
        <v>#DIV/0!</v>
      </c>
      <c r="M27" s="40">
        <f t="shared" si="3"/>
        <v>0</v>
      </c>
      <c r="N27" s="41" t="str">
        <f t="shared" si="4"/>
        <v>&gt;0.0</v>
      </c>
      <c r="O27" s="41" t="str">
        <f t="shared" si="5"/>
        <v>&lt;0.0</v>
      </c>
      <c r="P27" s="12" t="e">
        <f t="shared" si="9"/>
        <v>#DIV/0!</v>
      </c>
    </row>
    <row r="28" spans="1:16" ht="15.6" hidden="1" x14ac:dyDescent="0.3">
      <c r="A28" s="2">
        <f t="shared" si="7"/>
        <v>24</v>
      </c>
      <c r="B28" s="2"/>
      <c r="C28" s="2"/>
      <c r="D28" s="2"/>
      <c r="E28" s="9"/>
      <c r="F28" s="15">
        <f>[4]список!E32</f>
        <v>100</v>
      </c>
      <c r="G28" s="2"/>
      <c r="H28" s="2">
        <f>[6]список!E32</f>
        <v>100</v>
      </c>
      <c r="I28" s="2">
        <f>[7]список!E32</f>
        <v>100</v>
      </c>
      <c r="K28" s="12">
        <f t="shared" si="8"/>
        <v>0</v>
      </c>
      <c r="L28" s="40" t="e">
        <f t="shared" si="2"/>
        <v>#DIV/0!</v>
      </c>
      <c r="M28" s="40">
        <f t="shared" si="3"/>
        <v>0</v>
      </c>
      <c r="N28" s="41" t="str">
        <f t="shared" si="4"/>
        <v>&gt;0.0</v>
      </c>
      <c r="O28" s="41" t="str">
        <f t="shared" si="5"/>
        <v>&lt;0.0</v>
      </c>
      <c r="P28" s="12" t="e">
        <f t="shared" si="9"/>
        <v>#DIV/0!</v>
      </c>
    </row>
    <row r="29" spans="1:16" ht="15.6" hidden="1" x14ac:dyDescent="0.3">
      <c r="A29" s="2">
        <f t="shared" si="7"/>
        <v>25</v>
      </c>
      <c r="B29" s="2"/>
      <c r="C29" s="2"/>
      <c r="D29" s="2"/>
      <c r="E29" s="9"/>
      <c r="F29" s="15">
        <f>[4]список!E33</f>
        <v>100</v>
      </c>
      <c r="G29" s="2"/>
      <c r="H29" s="2">
        <f>[6]список!E33</f>
        <v>100</v>
      </c>
      <c r="I29" s="2">
        <f>[7]список!E33</f>
        <v>100</v>
      </c>
      <c r="K29" s="12">
        <f t="shared" si="8"/>
        <v>0</v>
      </c>
      <c r="L29" s="40" t="e">
        <f t="shared" si="2"/>
        <v>#DIV/0!</v>
      </c>
      <c r="M29" s="40">
        <f t="shared" si="3"/>
        <v>0</v>
      </c>
      <c r="N29" s="41" t="str">
        <f t="shared" si="4"/>
        <v>&gt;0.0</v>
      </c>
      <c r="O29" s="41" t="str">
        <f t="shared" si="5"/>
        <v>&lt;0.0</v>
      </c>
      <c r="P29" s="12" t="e">
        <f t="shared" si="9"/>
        <v>#DIV/0!</v>
      </c>
    </row>
    <row r="30" spans="1:16" ht="15.6" hidden="1" x14ac:dyDescent="0.3">
      <c r="A30" s="2">
        <f t="shared" si="7"/>
        <v>26</v>
      </c>
      <c r="B30" s="2"/>
      <c r="C30" s="2"/>
      <c r="D30" s="2"/>
      <c r="E30" s="9"/>
      <c r="F30" s="15">
        <f>[4]список!E34</f>
        <v>100</v>
      </c>
      <c r="G30" s="2"/>
      <c r="H30" s="2">
        <f>[6]список!E34</f>
        <v>100</v>
      </c>
      <c r="I30" s="2">
        <f>[7]список!E34</f>
        <v>100</v>
      </c>
      <c r="K30" s="12">
        <f t="shared" si="8"/>
        <v>0</v>
      </c>
      <c r="L30" s="40" t="e">
        <f t="shared" si="2"/>
        <v>#DIV/0!</v>
      </c>
      <c r="M30" s="40">
        <f t="shared" si="3"/>
        <v>0</v>
      </c>
      <c r="N30" s="41" t="str">
        <f t="shared" si="4"/>
        <v>&gt;0.0</v>
      </c>
      <c r="O30" s="41" t="str">
        <f t="shared" si="5"/>
        <v>&lt;0.0</v>
      </c>
      <c r="P30" s="12" t="e">
        <f t="shared" si="9"/>
        <v>#DIV/0!</v>
      </c>
    </row>
    <row r="31" spans="1:16" ht="15.6" hidden="1" x14ac:dyDescent="0.3">
      <c r="A31" s="2">
        <f t="shared" si="7"/>
        <v>27</v>
      </c>
      <c r="B31" s="2"/>
      <c r="C31" s="2"/>
      <c r="D31" s="2"/>
      <c r="E31" s="9"/>
      <c r="F31" s="15">
        <f>[4]список!E35</f>
        <v>100</v>
      </c>
      <c r="G31" s="2"/>
      <c r="H31" s="2">
        <f>[6]список!E35</f>
        <v>100</v>
      </c>
      <c r="I31" s="2">
        <f>[7]список!E35</f>
        <v>100</v>
      </c>
      <c r="K31" s="12">
        <f t="shared" si="8"/>
        <v>0</v>
      </c>
      <c r="L31" s="40" t="e">
        <f t="shared" si="2"/>
        <v>#DIV/0!</v>
      </c>
      <c r="M31" s="40">
        <f t="shared" si="3"/>
        <v>0</v>
      </c>
      <c r="N31" s="41" t="str">
        <f t="shared" si="4"/>
        <v>&gt;0.0</v>
      </c>
      <c r="O31" s="41" t="str">
        <f t="shared" si="5"/>
        <v>&lt;0.0</v>
      </c>
      <c r="P31" s="12" t="e">
        <f t="shared" si="9"/>
        <v>#DIV/0!</v>
      </c>
    </row>
    <row r="32" spans="1:16" ht="15.6" hidden="1" x14ac:dyDescent="0.3">
      <c r="A32" s="2">
        <f t="shared" si="7"/>
        <v>28</v>
      </c>
      <c r="B32" s="2"/>
      <c r="C32" s="2"/>
      <c r="D32" s="2"/>
      <c r="E32" s="9"/>
      <c r="F32" s="15">
        <f>[4]список!E36</f>
        <v>100</v>
      </c>
      <c r="G32" s="2"/>
      <c r="H32" s="2">
        <f>[6]список!E36</f>
        <v>100</v>
      </c>
      <c r="I32" s="2">
        <f>[7]список!E36</f>
        <v>100</v>
      </c>
      <c r="K32" s="12">
        <f t="shared" si="8"/>
        <v>0</v>
      </c>
      <c r="L32" s="40" t="e">
        <f t="shared" si="2"/>
        <v>#DIV/0!</v>
      </c>
      <c r="M32" s="40">
        <f t="shared" si="3"/>
        <v>0</v>
      </c>
      <c r="N32" s="41" t="str">
        <f t="shared" si="4"/>
        <v>&gt;0.0</v>
      </c>
      <c r="O32" s="41" t="str">
        <f t="shared" si="5"/>
        <v>&lt;0.0</v>
      </c>
      <c r="P32" s="12" t="e">
        <f t="shared" si="9"/>
        <v>#DIV/0!</v>
      </c>
    </row>
    <row r="33" spans="1:16" ht="15.6" hidden="1" x14ac:dyDescent="0.3">
      <c r="A33" s="2">
        <f t="shared" si="7"/>
        <v>29</v>
      </c>
      <c r="B33" s="2"/>
      <c r="C33" s="2"/>
      <c r="D33" s="2"/>
      <c r="E33" s="9"/>
      <c r="F33" s="15">
        <f>[4]список!E37</f>
        <v>100</v>
      </c>
      <c r="G33" s="2"/>
      <c r="H33" s="2">
        <f>[6]список!E37</f>
        <v>100</v>
      </c>
      <c r="I33" s="2">
        <f>[7]список!E37</f>
        <v>100</v>
      </c>
      <c r="K33" s="12">
        <f t="shared" si="8"/>
        <v>0</v>
      </c>
      <c r="L33" s="40" t="e">
        <f t="shared" si="2"/>
        <v>#DIV/0!</v>
      </c>
      <c r="M33" s="40">
        <f t="shared" si="3"/>
        <v>0</v>
      </c>
      <c r="N33" s="41" t="str">
        <f t="shared" si="4"/>
        <v>&gt;0.0</v>
      </c>
      <c r="O33" s="41" t="str">
        <f t="shared" si="5"/>
        <v>&lt;0.0</v>
      </c>
      <c r="P33" s="12" t="e">
        <f t="shared" si="9"/>
        <v>#DIV/0!</v>
      </c>
    </row>
    <row r="34" spans="1:16" ht="15.6" hidden="1" x14ac:dyDescent="0.3">
      <c r="A34" s="2">
        <f t="shared" si="7"/>
        <v>30</v>
      </c>
      <c r="B34" s="2"/>
      <c r="C34" s="2"/>
      <c r="D34" s="2"/>
      <c r="E34" s="9"/>
      <c r="F34" s="15">
        <f>[4]список!E38</f>
        <v>100</v>
      </c>
      <c r="G34" s="2"/>
      <c r="H34" s="2">
        <f>[6]список!E38</f>
        <v>100</v>
      </c>
      <c r="I34" s="2">
        <f>[7]список!E38</f>
        <v>100</v>
      </c>
      <c r="K34" s="12">
        <f t="shared" si="8"/>
        <v>0</v>
      </c>
      <c r="L34" s="40" t="e">
        <f t="shared" si="2"/>
        <v>#DIV/0!</v>
      </c>
      <c r="M34" s="40">
        <f t="shared" si="3"/>
        <v>0</v>
      </c>
      <c r="N34" s="41" t="str">
        <f t="shared" si="4"/>
        <v>&gt;0.0</v>
      </c>
      <c r="O34" s="41" t="str">
        <f t="shared" si="5"/>
        <v>&lt;0.0</v>
      </c>
      <c r="P34" s="12" t="e">
        <f t="shared" si="9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D1" workbookViewId="0">
      <selection activeCell="P5" sqref="P5"/>
    </sheetView>
  </sheetViews>
  <sheetFormatPr defaultRowHeight="13.2" x14ac:dyDescent="0.25"/>
  <cols>
    <col min="1" max="1" width="4.77734375" style="5" customWidth="1"/>
    <col min="2" max="2" width="39.44140625" style="5" customWidth="1"/>
    <col min="3" max="3" width="58.5546875" style="5" customWidth="1"/>
    <col min="4" max="4" width="26.21875" style="5" customWidth="1"/>
    <col min="5" max="5" width="6.77734375" style="5" customWidth="1"/>
    <col min="6" max="6" width="5.77734375" style="5" customWidth="1"/>
    <col min="7" max="11" width="5.33203125" style="5" customWidth="1"/>
    <col min="12" max="12" width="6.5546875" style="5" customWidth="1"/>
    <col min="13" max="15" width="7" style="5" customWidth="1"/>
    <col min="16" max="16384" width="8.88671875" style="5"/>
  </cols>
  <sheetData>
    <row r="1" spans="1:16" ht="17.399999999999999" x14ac:dyDescent="0.25">
      <c r="A1" s="34" t="s">
        <v>0</v>
      </c>
      <c r="B1" s="34"/>
      <c r="C1" s="34"/>
      <c r="D1" s="34"/>
      <c r="E1" s="18"/>
      <c r="F1" s="18"/>
    </row>
    <row r="2" spans="1:16" ht="20.399999999999999" customHeight="1" x14ac:dyDescent="0.25">
      <c r="A2" s="35" t="s">
        <v>23</v>
      </c>
      <c r="B2" s="35"/>
      <c r="C2" s="35"/>
      <c r="D2" s="35"/>
      <c r="E2" s="19"/>
      <c r="F2" s="19"/>
    </row>
    <row r="3" spans="1:16" ht="20.399999999999999" customHeight="1" x14ac:dyDescent="0.3">
      <c r="A3" s="32" t="s">
        <v>2</v>
      </c>
      <c r="B3" s="33"/>
      <c r="C3" s="33"/>
      <c r="D3" s="33"/>
      <c r="E3" s="19"/>
      <c r="F3" s="19"/>
      <c r="K3" s="38">
        <v>1</v>
      </c>
      <c r="L3" s="39">
        <v>0.15</v>
      </c>
      <c r="M3"/>
      <c r="N3"/>
      <c r="O3"/>
      <c r="P3"/>
    </row>
    <row r="4" spans="1:16" ht="81" customHeight="1" x14ac:dyDescent="0.25">
      <c r="A4" s="6" t="s">
        <v>3</v>
      </c>
      <c r="B4" s="6" t="s">
        <v>4</v>
      </c>
      <c r="C4" s="6" t="s">
        <v>5</v>
      </c>
      <c r="D4" s="6" t="s">
        <v>6</v>
      </c>
      <c r="E4" s="10" t="s">
        <v>51</v>
      </c>
      <c r="F4" s="10" t="s">
        <v>50</v>
      </c>
      <c r="G4" s="10" t="s">
        <v>49</v>
      </c>
      <c r="H4" s="10" t="s">
        <v>45</v>
      </c>
      <c r="I4" s="10" t="s">
        <v>46</v>
      </c>
      <c r="J4" s="11" t="s">
        <v>47</v>
      </c>
      <c r="K4" s="11" t="s">
        <v>48</v>
      </c>
      <c r="L4" s="36" t="s">
        <v>52</v>
      </c>
      <c r="M4" s="36" t="s">
        <v>53</v>
      </c>
      <c r="N4" s="36" t="s">
        <v>54</v>
      </c>
      <c r="O4" s="36" t="s">
        <v>55</v>
      </c>
      <c r="P4" s="37" t="s">
        <v>56</v>
      </c>
    </row>
    <row r="5" spans="1:16" ht="31.2" x14ac:dyDescent="0.25">
      <c r="A5" s="7">
        <v>1</v>
      </c>
      <c r="B5" s="8" t="s">
        <v>24</v>
      </c>
      <c r="C5" s="8" t="s">
        <v>25</v>
      </c>
      <c r="D5" s="8" t="s">
        <v>22</v>
      </c>
      <c r="E5" s="20">
        <f>[8]список!E9</f>
        <v>29</v>
      </c>
      <c r="F5" s="20">
        <f>[9]список!E9</f>
        <v>75</v>
      </c>
      <c r="G5" s="16">
        <f>[10]список!E9</f>
        <v>47</v>
      </c>
      <c r="H5" s="16">
        <f>[11]список!E9</f>
        <v>70</v>
      </c>
      <c r="I5" s="16">
        <f>[12]список!E9</f>
        <v>80</v>
      </c>
      <c r="J5" s="12">
        <f>AVERAGE(E5:I31)</f>
        <v>60.2</v>
      </c>
      <c r="K5" s="12">
        <f>SQRT(_xlfn.VAR.S(E5:I5))</f>
        <v>21.533694527414468</v>
      </c>
      <c r="L5" s="40">
        <f>K5/J5*100</f>
        <v>35.770256690057259</v>
      </c>
      <c r="M5" s="40">
        <f>MAX($K$3*K5,$L$3*J5)</f>
        <v>21.533694527414468</v>
      </c>
      <c r="N5" s="41" t="str">
        <f>CONCATENATE("&gt;",TEXT(J5-M5,"0.0"))</f>
        <v>&gt;38.7</v>
      </c>
      <c r="O5" s="41" t="str">
        <f>CONCATENATE("&lt;",TEXT(J5+M5,"0.0"))</f>
        <v>&lt;81.7</v>
      </c>
      <c r="P5" s="12">
        <f>AVERAGEIFS(E5:I5,E5:I5,N5,E5:I5,O5)</f>
        <v>68</v>
      </c>
    </row>
    <row r="6" spans="1:16" ht="25.2" hidden="1" customHeight="1" x14ac:dyDescent="0.25">
      <c r="A6" s="7">
        <f>A5+1</f>
        <v>2</v>
      </c>
      <c r="B6" s="7"/>
      <c r="C6" s="7"/>
      <c r="D6" s="7"/>
      <c r="E6" s="22"/>
      <c r="F6" s="22"/>
    </row>
    <row r="7" spans="1:16" ht="15.6" hidden="1" x14ac:dyDescent="0.25">
      <c r="A7" s="7">
        <f t="shared" ref="A7:A29" si="0">A6+1</f>
        <v>3</v>
      </c>
      <c r="B7" s="7"/>
      <c r="C7" s="7"/>
      <c r="D7" s="7"/>
      <c r="E7" s="22"/>
      <c r="F7" s="22"/>
    </row>
    <row r="8" spans="1:16" ht="15.6" hidden="1" x14ac:dyDescent="0.25">
      <c r="A8" s="7">
        <f t="shared" si="0"/>
        <v>4</v>
      </c>
      <c r="B8" s="7"/>
      <c r="C8" s="7"/>
      <c r="D8" s="7"/>
      <c r="E8" s="22"/>
      <c r="F8" s="22"/>
    </row>
    <row r="9" spans="1:16" ht="15.6" hidden="1" x14ac:dyDescent="0.25">
      <c r="A9" s="7">
        <f t="shared" si="0"/>
        <v>5</v>
      </c>
      <c r="B9" s="7"/>
      <c r="C9" s="7"/>
      <c r="D9" s="7"/>
      <c r="E9" s="22"/>
      <c r="F9" s="22"/>
    </row>
    <row r="10" spans="1:16" ht="15.6" hidden="1" x14ac:dyDescent="0.25">
      <c r="A10" s="7">
        <f t="shared" si="0"/>
        <v>6</v>
      </c>
      <c r="B10" s="7"/>
      <c r="C10" s="7"/>
      <c r="D10" s="7"/>
      <c r="E10" s="22"/>
      <c r="F10" s="22"/>
    </row>
    <row r="11" spans="1:16" ht="15.6" hidden="1" x14ac:dyDescent="0.25">
      <c r="A11" s="7">
        <f t="shared" si="0"/>
        <v>7</v>
      </c>
      <c r="B11" s="7"/>
      <c r="C11" s="7"/>
      <c r="D11" s="7"/>
      <c r="E11" s="22"/>
      <c r="F11" s="22"/>
    </row>
    <row r="12" spans="1:16" ht="15.6" hidden="1" x14ac:dyDescent="0.25">
      <c r="A12" s="7">
        <f t="shared" si="0"/>
        <v>8</v>
      </c>
      <c r="B12" s="7"/>
      <c r="C12" s="7"/>
      <c r="D12" s="7"/>
      <c r="E12" s="22"/>
      <c r="F12" s="22"/>
    </row>
    <row r="13" spans="1:16" ht="15.6" hidden="1" x14ac:dyDescent="0.25">
      <c r="A13" s="7">
        <f t="shared" si="0"/>
        <v>9</v>
      </c>
      <c r="B13" s="7"/>
      <c r="C13" s="7"/>
      <c r="D13" s="7"/>
      <c r="E13" s="22"/>
      <c r="F13" s="22"/>
    </row>
    <row r="14" spans="1:16" ht="15.6" hidden="1" x14ac:dyDescent="0.25">
      <c r="A14" s="7">
        <f t="shared" si="0"/>
        <v>10</v>
      </c>
      <c r="B14" s="7"/>
      <c r="C14" s="7"/>
      <c r="D14" s="7"/>
      <c r="E14" s="22"/>
      <c r="F14" s="22"/>
    </row>
    <row r="15" spans="1:16" ht="15.6" hidden="1" x14ac:dyDescent="0.25">
      <c r="A15" s="7">
        <f t="shared" si="0"/>
        <v>11</v>
      </c>
      <c r="B15" s="7"/>
      <c r="C15" s="7"/>
      <c r="D15" s="7"/>
      <c r="E15" s="22"/>
      <c r="F15" s="22"/>
    </row>
    <row r="16" spans="1:16" ht="15.6" hidden="1" x14ac:dyDescent="0.25">
      <c r="A16" s="7">
        <f t="shared" si="0"/>
        <v>12</v>
      </c>
      <c r="B16" s="7"/>
      <c r="C16" s="7"/>
      <c r="D16" s="7"/>
      <c r="E16" s="22"/>
      <c r="F16" s="22"/>
    </row>
    <row r="17" spans="1:6" ht="15.6" hidden="1" x14ac:dyDescent="0.25">
      <c r="A17" s="7">
        <f t="shared" si="0"/>
        <v>13</v>
      </c>
      <c r="B17" s="7"/>
      <c r="C17" s="7"/>
      <c r="D17" s="7"/>
      <c r="E17" s="22"/>
      <c r="F17" s="22"/>
    </row>
    <row r="18" spans="1:6" ht="20.399999999999999" hidden="1" customHeight="1" x14ac:dyDescent="0.25">
      <c r="A18" s="7">
        <f t="shared" si="0"/>
        <v>14</v>
      </c>
      <c r="B18" s="7"/>
      <c r="C18" s="7"/>
      <c r="D18" s="7"/>
      <c r="E18" s="22"/>
      <c r="F18" s="22"/>
    </row>
    <row r="19" spans="1:6" ht="15.6" hidden="1" x14ac:dyDescent="0.25">
      <c r="A19" s="7">
        <f t="shared" si="0"/>
        <v>15</v>
      </c>
      <c r="B19" s="7"/>
      <c r="C19" s="7"/>
      <c r="D19" s="7"/>
      <c r="E19" s="22"/>
      <c r="F19" s="22"/>
    </row>
    <row r="20" spans="1:6" ht="15.6" hidden="1" x14ac:dyDescent="0.25">
      <c r="A20" s="7">
        <f t="shared" si="0"/>
        <v>16</v>
      </c>
      <c r="B20" s="7"/>
      <c r="C20" s="7"/>
      <c r="D20" s="7"/>
      <c r="E20" s="22"/>
      <c r="F20" s="22"/>
    </row>
    <row r="21" spans="1:6" ht="15.6" hidden="1" x14ac:dyDescent="0.25">
      <c r="A21" s="7">
        <f t="shared" si="0"/>
        <v>17</v>
      </c>
      <c r="B21" s="7"/>
      <c r="C21" s="7"/>
      <c r="D21" s="7"/>
      <c r="E21" s="22"/>
      <c r="F21" s="22"/>
    </row>
    <row r="22" spans="1:6" ht="15.6" hidden="1" x14ac:dyDescent="0.25">
      <c r="A22" s="7">
        <f t="shared" si="0"/>
        <v>18</v>
      </c>
      <c r="B22" s="7"/>
      <c r="C22" s="7"/>
      <c r="D22" s="7"/>
      <c r="E22" s="22"/>
      <c r="F22" s="22"/>
    </row>
    <row r="23" spans="1:6" ht="15.6" hidden="1" x14ac:dyDescent="0.25">
      <c r="A23" s="7">
        <f t="shared" si="0"/>
        <v>19</v>
      </c>
      <c r="B23" s="7"/>
      <c r="C23" s="7"/>
      <c r="D23" s="7"/>
      <c r="E23" s="22"/>
      <c r="F23" s="22"/>
    </row>
    <row r="24" spans="1:6" ht="15.6" hidden="1" x14ac:dyDescent="0.25">
      <c r="A24" s="7">
        <f t="shared" si="0"/>
        <v>20</v>
      </c>
      <c r="B24" s="7"/>
      <c r="C24" s="7"/>
      <c r="D24" s="7"/>
      <c r="E24" s="22"/>
      <c r="F24" s="22"/>
    </row>
    <row r="25" spans="1:6" ht="15.6" hidden="1" x14ac:dyDescent="0.25">
      <c r="A25" s="7">
        <f t="shared" si="0"/>
        <v>21</v>
      </c>
      <c r="B25" s="7"/>
      <c r="C25" s="7"/>
      <c r="D25" s="7"/>
      <c r="E25" s="22"/>
      <c r="F25" s="22"/>
    </row>
    <row r="26" spans="1:6" ht="15.6" hidden="1" x14ac:dyDescent="0.25">
      <c r="A26" s="7">
        <f t="shared" si="0"/>
        <v>22</v>
      </c>
      <c r="B26" s="7"/>
      <c r="C26" s="7"/>
      <c r="D26" s="7"/>
      <c r="E26" s="22"/>
      <c r="F26" s="22"/>
    </row>
    <row r="27" spans="1:6" ht="15.6" hidden="1" x14ac:dyDescent="0.25">
      <c r="A27" s="7">
        <f t="shared" si="0"/>
        <v>23</v>
      </c>
      <c r="B27" s="7"/>
      <c r="C27" s="7"/>
      <c r="D27" s="7"/>
      <c r="E27" s="22"/>
      <c r="F27" s="22"/>
    </row>
    <row r="28" spans="1:6" ht="15.6" hidden="1" x14ac:dyDescent="0.25">
      <c r="A28" s="7">
        <f t="shared" si="0"/>
        <v>24</v>
      </c>
      <c r="B28" s="7"/>
      <c r="C28" s="7"/>
      <c r="D28" s="7"/>
      <c r="E28" s="22"/>
      <c r="F28" s="22"/>
    </row>
    <row r="29" spans="1:6" ht="15.6" hidden="1" x14ac:dyDescent="0.25">
      <c r="A29" s="7">
        <f t="shared" si="0"/>
        <v>25</v>
      </c>
      <c r="B29" s="7"/>
      <c r="C29" s="7"/>
      <c r="D29" s="7"/>
      <c r="E29" s="22"/>
      <c r="F29" s="22"/>
    </row>
    <row r="30" spans="1:6" ht="15.6" hidden="1" x14ac:dyDescent="0.25">
      <c r="A30" s="7"/>
      <c r="B30" s="7"/>
      <c r="C30" s="7"/>
      <c r="D30" s="7"/>
      <c r="E30" s="22"/>
      <c r="F30" s="22"/>
    </row>
    <row r="31" spans="1:6" ht="15.6" hidden="1" x14ac:dyDescent="0.25">
      <c r="A31" s="7"/>
      <c r="B31" s="7"/>
      <c r="C31" s="7"/>
      <c r="D31" s="7"/>
      <c r="E31" s="22"/>
      <c r="F31" s="2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D1" workbookViewId="0">
      <selection activeCell="L35" sqref="L35"/>
    </sheetView>
  </sheetViews>
  <sheetFormatPr defaultRowHeight="13.2" x14ac:dyDescent="0.25"/>
  <cols>
    <col min="1" max="1" width="4.77734375" style="5" customWidth="1"/>
    <col min="2" max="2" width="36.21875" style="5" customWidth="1"/>
    <col min="3" max="3" width="58.5546875" style="5" customWidth="1"/>
    <col min="4" max="4" width="26.21875" style="5" customWidth="1"/>
    <col min="5" max="5" width="4.6640625" style="5" customWidth="1"/>
    <col min="6" max="6" width="5.21875" style="5" customWidth="1"/>
    <col min="7" max="11" width="5.5546875" style="5" customWidth="1"/>
    <col min="12" max="12" width="7.109375" style="5" customWidth="1"/>
    <col min="13" max="13" width="6.33203125" style="5" customWidth="1"/>
    <col min="14" max="15" width="6.109375" style="5" bestFit="1" customWidth="1"/>
    <col min="16" max="16" width="9" style="5" bestFit="1" customWidth="1"/>
    <col min="17" max="16384" width="8.88671875" style="5"/>
  </cols>
  <sheetData>
    <row r="1" spans="1:16" ht="17.399999999999999" x14ac:dyDescent="0.25">
      <c r="A1" s="34" t="s">
        <v>0</v>
      </c>
      <c r="B1" s="34"/>
      <c r="C1" s="34"/>
      <c r="D1" s="34"/>
      <c r="E1" s="18"/>
      <c r="F1" s="18"/>
    </row>
    <row r="2" spans="1:16" ht="20.399999999999999" customHeight="1" x14ac:dyDescent="0.25">
      <c r="A2" s="35" t="s">
        <v>26</v>
      </c>
      <c r="B2" s="35"/>
      <c r="C2" s="35"/>
      <c r="D2" s="35"/>
      <c r="E2" s="19"/>
      <c r="F2" s="19"/>
    </row>
    <row r="3" spans="1:16" ht="20.399999999999999" customHeight="1" x14ac:dyDescent="0.3">
      <c r="A3" s="32" t="s">
        <v>2</v>
      </c>
      <c r="B3" s="33"/>
      <c r="C3" s="33"/>
      <c r="D3" s="33"/>
      <c r="E3" s="19"/>
      <c r="F3" s="19"/>
      <c r="K3" s="38">
        <v>1</v>
      </c>
      <c r="L3" s="39">
        <v>0.15</v>
      </c>
      <c r="M3"/>
      <c r="N3"/>
      <c r="O3"/>
      <c r="P3"/>
    </row>
    <row r="4" spans="1:16" ht="72.599999999999994" customHeight="1" x14ac:dyDescent="0.25">
      <c r="A4" s="6" t="s">
        <v>3</v>
      </c>
      <c r="B4" s="6" t="s">
        <v>4</v>
      </c>
      <c r="C4" s="6" t="s">
        <v>5</v>
      </c>
      <c r="D4" s="6" t="s">
        <v>6</v>
      </c>
      <c r="E4" s="10" t="s">
        <v>51</v>
      </c>
      <c r="F4" s="10" t="s">
        <v>50</v>
      </c>
      <c r="G4" s="10" t="s">
        <v>49</v>
      </c>
      <c r="H4" s="10" t="s">
        <v>45</v>
      </c>
      <c r="I4" s="10" t="s">
        <v>46</v>
      </c>
      <c r="J4" s="11" t="s">
        <v>47</v>
      </c>
      <c r="K4" s="11" t="s">
        <v>48</v>
      </c>
      <c r="L4" s="36" t="s">
        <v>52</v>
      </c>
      <c r="M4" s="36" t="s">
        <v>53</v>
      </c>
      <c r="N4" s="36" t="s">
        <v>54</v>
      </c>
      <c r="O4" s="36" t="s">
        <v>55</v>
      </c>
      <c r="P4" s="37" t="s">
        <v>56</v>
      </c>
    </row>
    <row r="5" spans="1:16" ht="31.2" x14ac:dyDescent="0.25">
      <c r="A5" s="7">
        <v>1</v>
      </c>
      <c r="B5" s="8" t="s">
        <v>27</v>
      </c>
      <c r="C5" s="8" t="s">
        <v>28</v>
      </c>
      <c r="D5" s="8" t="s">
        <v>29</v>
      </c>
      <c r="E5" s="20">
        <f>[13]список!E9</f>
        <v>73</v>
      </c>
      <c r="F5" s="20">
        <f>[14]список!E9</f>
        <v>75</v>
      </c>
      <c r="G5" s="16">
        <f>[15]список!E9</f>
        <v>90</v>
      </c>
      <c r="H5" s="16">
        <f>[16]список!E9</f>
        <v>96</v>
      </c>
      <c r="I5" s="16">
        <f>[17]список!E9</f>
        <v>78</v>
      </c>
      <c r="J5" s="17">
        <f>AVERAGE(E5:I5)</f>
        <v>82.4</v>
      </c>
      <c r="K5" s="12">
        <f>SQRT(_xlfn.VAR.S(F5:I5))</f>
        <v>9.9121138007995047</v>
      </c>
      <c r="L5" s="40">
        <f>K5/J5*100</f>
        <v>12.029264321358621</v>
      </c>
      <c r="M5" s="40">
        <f>MAX($K$3*K5,$L$3*J5)</f>
        <v>12.360000000000001</v>
      </c>
      <c r="N5" s="41" t="str">
        <f>CONCATENATE("&gt;",TEXT(J5-M5,"0.0"))</f>
        <v>&gt;70.0</v>
      </c>
      <c r="O5" s="41" t="str">
        <f>CONCATENATE("&lt;",TEXT(J5+M5,"0.0"))</f>
        <v>&lt;94.8</v>
      </c>
      <c r="P5" s="17">
        <f>AVERAGEIFS(E5:I5,E5:I5,N5,E5:I5,O5)</f>
        <v>79</v>
      </c>
    </row>
    <row r="6" spans="1:16" ht="42.6" customHeight="1" x14ac:dyDescent="0.25">
      <c r="A6" s="7">
        <f>A5+1</f>
        <v>2</v>
      </c>
      <c r="B6" s="8" t="s">
        <v>30</v>
      </c>
      <c r="C6" s="8" t="s">
        <v>31</v>
      </c>
      <c r="D6" s="8" t="s">
        <v>15</v>
      </c>
      <c r="E6" s="20">
        <f>[13]список!E10</f>
        <v>56</v>
      </c>
      <c r="F6" s="20">
        <f>[14]список!E10</f>
        <v>37</v>
      </c>
      <c r="G6" s="16">
        <f>[15]список!E10</f>
        <v>80</v>
      </c>
      <c r="H6" s="16">
        <f>[16]список!E10</f>
        <v>80</v>
      </c>
      <c r="I6" s="16">
        <f>[17]список!E10</f>
        <v>65</v>
      </c>
      <c r="J6" s="12">
        <f t="shared" ref="J6:J9" si="0">AVERAGE(E6:I6)</f>
        <v>63.6</v>
      </c>
      <c r="K6" s="12">
        <f t="shared" ref="K6:K9" si="1">SQRT(_xlfn.VAR.S(F6:I6))</f>
        <v>20.273134932713294</v>
      </c>
      <c r="L6" s="40">
        <f t="shared" ref="L6:L32" si="2">K6/J6*100</f>
        <v>31.875998321876249</v>
      </c>
      <c r="M6" s="40">
        <f t="shared" ref="M6:M32" si="3">MAX($K$3*K6,$L$3*J6)</f>
        <v>20.273134932713294</v>
      </c>
      <c r="N6" s="41" t="str">
        <f t="shared" ref="N6:N32" si="4">CONCATENATE("&gt;",TEXT(J6-M6,"0.0"))</f>
        <v>&gt;43.3</v>
      </c>
      <c r="O6" s="41" t="str">
        <f t="shared" ref="O6:O32" si="5">CONCATENATE("&lt;",TEXT(J6+M6,"0.0"))</f>
        <v>&lt;83.9</v>
      </c>
      <c r="P6" s="12">
        <f t="shared" ref="P6:P32" si="6">AVERAGEIFS(E6:I6,E6:I6,N6,E6:I6,O6)</f>
        <v>70.25</v>
      </c>
    </row>
    <row r="7" spans="1:16" ht="42.6" customHeight="1" x14ac:dyDescent="0.25">
      <c r="A7" s="7">
        <f t="shared" ref="A7:A29" si="7">A6+1</f>
        <v>3</v>
      </c>
      <c r="B7" s="8" t="s">
        <v>32</v>
      </c>
      <c r="C7" s="8" t="s">
        <v>33</v>
      </c>
      <c r="D7" s="8" t="s">
        <v>9</v>
      </c>
      <c r="E7" s="20">
        <f>[13]список!E11</f>
        <v>51</v>
      </c>
      <c r="F7" s="20">
        <f>[14]список!E11</f>
        <v>47</v>
      </c>
      <c r="G7" s="16">
        <f>[15]список!E11</f>
        <v>76</v>
      </c>
      <c r="H7" s="16">
        <f>[16]список!E11</f>
        <v>76</v>
      </c>
      <c r="I7" s="16">
        <f>[17]список!E11</f>
        <v>69</v>
      </c>
      <c r="J7" s="12">
        <f t="shared" si="0"/>
        <v>63.8</v>
      </c>
      <c r="K7" s="12">
        <f t="shared" si="1"/>
        <v>13.73559851869101</v>
      </c>
      <c r="L7" s="40">
        <f t="shared" si="2"/>
        <v>21.529151283214752</v>
      </c>
      <c r="M7" s="40">
        <f t="shared" si="3"/>
        <v>13.73559851869101</v>
      </c>
      <c r="N7" s="41" t="str">
        <f t="shared" si="4"/>
        <v>&gt;50.1</v>
      </c>
      <c r="O7" s="41" t="str">
        <f t="shared" si="5"/>
        <v>&lt;77.5</v>
      </c>
      <c r="P7" s="12">
        <f t="shared" si="6"/>
        <v>68</v>
      </c>
    </row>
    <row r="8" spans="1:16" ht="31.2" x14ac:dyDescent="0.25">
      <c r="A8" s="7">
        <f t="shared" si="7"/>
        <v>4</v>
      </c>
      <c r="B8" s="8" t="s">
        <v>34</v>
      </c>
      <c r="C8" s="8" t="s">
        <v>35</v>
      </c>
      <c r="D8" s="8" t="s">
        <v>9</v>
      </c>
      <c r="E8" s="20">
        <f>[13]список!E12</f>
        <v>51</v>
      </c>
      <c r="F8" s="20">
        <f>[14]список!E12</f>
        <v>65</v>
      </c>
      <c r="G8" s="16">
        <f>[15]список!E12</f>
        <v>76</v>
      </c>
      <c r="H8" s="16">
        <f>[16]список!E12</f>
        <v>76</v>
      </c>
      <c r="I8" s="16">
        <f>[17]список!E12</f>
        <v>66</v>
      </c>
      <c r="J8" s="17">
        <f t="shared" si="0"/>
        <v>66.8</v>
      </c>
      <c r="K8" s="12">
        <f t="shared" si="1"/>
        <v>6.0759087111860612</v>
      </c>
      <c r="L8" s="40">
        <f t="shared" si="2"/>
        <v>9.0956717233324262</v>
      </c>
      <c r="M8" s="40">
        <f t="shared" si="3"/>
        <v>10.02</v>
      </c>
      <c r="N8" s="41" t="str">
        <f t="shared" si="4"/>
        <v>&gt;56.8</v>
      </c>
      <c r="O8" s="41" t="str">
        <f t="shared" si="5"/>
        <v>&lt;76.8</v>
      </c>
      <c r="P8" s="17">
        <f t="shared" si="6"/>
        <v>70.75</v>
      </c>
    </row>
    <row r="9" spans="1:16" ht="31.2" x14ac:dyDescent="0.25">
      <c r="A9" s="7">
        <f t="shared" si="7"/>
        <v>5</v>
      </c>
      <c r="B9" s="8" t="s">
        <v>36</v>
      </c>
      <c r="C9" s="8" t="s">
        <v>37</v>
      </c>
      <c r="D9" s="8" t="s">
        <v>12</v>
      </c>
      <c r="E9" s="20">
        <f>[13]список!E13</f>
        <v>51</v>
      </c>
      <c r="F9" s="20">
        <f>[14]список!E13</f>
        <v>61</v>
      </c>
      <c r="G9" s="16">
        <f>[15]список!E13</f>
        <v>76</v>
      </c>
      <c r="H9" s="16">
        <f>[16]список!E13</f>
        <v>76</v>
      </c>
      <c r="I9" s="16">
        <f>[17]список!E13</f>
        <v>67</v>
      </c>
      <c r="J9" s="12">
        <f t="shared" si="0"/>
        <v>66.2</v>
      </c>
      <c r="K9" s="12">
        <f t="shared" si="1"/>
        <v>7.3484692283495345</v>
      </c>
      <c r="L9" s="40">
        <f t="shared" si="2"/>
        <v>11.10040668934975</v>
      </c>
      <c r="M9" s="40">
        <f t="shared" si="3"/>
        <v>9.93</v>
      </c>
      <c r="N9" s="41" t="str">
        <f t="shared" si="4"/>
        <v>&gt;56.3</v>
      </c>
      <c r="O9" s="41" t="str">
        <f t="shared" si="5"/>
        <v>&lt;76.1</v>
      </c>
      <c r="P9" s="12">
        <f t="shared" si="6"/>
        <v>70</v>
      </c>
    </row>
    <row r="10" spans="1:16" ht="15.6" hidden="1" x14ac:dyDescent="0.25">
      <c r="A10" s="7">
        <f t="shared" si="7"/>
        <v>6</v>
      </c>
      <c r="B10" s="7"/>
      <c r="C10" s="7"/>
      <c r="D10" s="7"/>
      <c r="E10" s="21"/>
      <c r="F10" s="21"/>
      <c r="G10" s="16">
        <f>[15]список!E14</f>
        <v>100</v>
      </c>
      <c r="H10" s="16">
        <f>[16]список!E14</f>
        <v>100</v>
      </c>
      <c r="L10" s="40" t="e">
        <f t="shared" si="2"/>
        <v>#DIV/0!</v>
      </c>
      <c r="M10" s="40">
        <f t="shared" si="3"/>
        <v>0</v>
      </c>
      <c r="N10" s="41" t="str">
        <f t="shared" si="4"/>
        <v>&gt;0.0</v>
      </c>
      <c r="O10" s="41" t="str">
        <f t="shared" si="5"/>
        <v>&lt;0.0</v>
      </c>
      <c r="P10" s="12" t="e">
        <f t="shared" si="6"/>
        <v>#DIV/0!</v>
      </c>
    </row>
    <row r="11" spans="1:16" ht="15.6" hidden="1" x14ac:dyDescent="0.25">
      <c r="A11" s="7">
        <f t="shared" si="7"/>
        <v>7</v>
      </c>
      <c r="B11" s="7"/>
      <c r="C11" s="7"/>
      <c r="D11" s="7"/>
      <c r="E11" s="21"/>
      <c r="F11" s="21"/>
      <c r="G11" s="16">
        <f>[15]список!E15</f>
        <v>100</v>
      </c>
      <c r="H11" s="16">
        <f>[16]список!E15</f>
        <v>100</v>
      </c>
      <c r="L11" s="40" t="e">
        <f t="shared" si="2"/>
        <v>#DIV/0!</v>
      </c>
      <c r="M11" s="40">
        <f t="shared" si="3"/>
        <v>0</v>
      </c>
      <c r="N11" s="41" t="str">
        <f t="shared" si="4"/>
        <v>&gt;0.0</v>
      </c>
      <c r="O11" s="41" t="str">
        <f t="shared" si="5"/>
        <v>&lt;0.0</v>
      </c>
      <c r="P11" s="12" t="e">
        <f t="shared" si="6"/>
        <v>#DIV/0!</v>
      </c>
    </row>
    <row r="12" spans="1:16" ht="15.6" hidden="1" x14ac:dyDescent="0.25">
      <c r="A12" s="7">
        <f t="shared" si="7"/>
        <v>8</v>
      </c>
      <c r="B12" s="7"/>
      <c r="C12" s="7"/>
      <c r="D12" s="7"/>
      <c r="E12" s="21"/>
      <c r="F12" s="21"/>
      <c r="G12" s="16">
        <f>[15]список!E16</f>
        <v>100</v>
      </c>
      <c r="H12" s="16">
        <f>[16]список!E16</f>
        <v>100</v>
      </c>
      <c r="L12" s="40" t="e">
        <f t="shared" si="2"/>
        <v>#DIV/0!</v>
      </c>
      <c r="M12" s="40">
        <f t="shared" si="3"/>
        <v>0</v>
      </c>
      <c r="N12" s="41" t="str">
        <f t="shared" si="4"/>
        <v>&gt;0.0</v>
      </c>
      <c r="O12" s="41" t="str">
        <f t="shared" si="5"/>
        <v>&lt;0.0</v>
      </c>
      <c r="P12" s="12" t="e">
        <f t="shared" si="6"/>
        <v>#DIV/0!</v>
      </c>
    </row>
    <row r="13" spans="1:16" ht="15.6" hidden="1" x14ac:dyDescent="0.25">
      <c r="A13" s="7">
        <f t="shared" si="7"/>
        <v>9</v>
      </c>
      <c r="B13" s="7"/>
      <c r="C13" s="7"/>
      <c r="D13" s="7"/>
      <c r="E13" s="21"/>
      <c r="F13" s="21"/>
      <c r="G13" s="16">
        <f>[15]список!E17</f>
        <v>100</v>
      </c>
      <c r="H13" s="16">
        <f>[16]список!E17</f>
        <v>100</v>
      </c>
      <c r="L13" s="40" t="e">
        <f t="shared" si="2"/>
        <v>#DIV/0!</v>
      </c>
      <c r="M13" s="40">
        <f t="shared" si="3"/>
        <v>0</v>
      </c>
      <c r="N13" s="41" t="str">
        <f t="shared" si="4"/>
        <v>&gt;0.0</v>
      </c>
      <c r="O13" s="41" t="str">
        <f t="shared" si="5"/>
        <v>&lt;0.0</v>
      </c>
      <c r="P13" s="12" t="e">
        <f t="shared" si="6"/>
        <v>#DIV/0!</v>
      </c>
    </row>
    <row r="14" spans="1:16" ht="15.6" hidden="1" x14ac:dyDescent="0.25">
      <c r="A14" s="7">
        <f t="shared" si="7"/>
        <v>10</v>
      </c>
      <c r="B14" s="7"/>
      <c r="C14" s="7"/>
      <c r="D14" s="7"/>
      <c r="E14" s="21"/>
      <c r="F14" s="21"/>
      <c r="G14" s="16">
        <f>[15]список!E18</f>
        <v>100</v>
      </c>
      <c r="H14" s="16">
        <f>[16]список!E18</f>
        <v>100</v>
      </c>
      <c r="L14" s="40" t="e">
        <f t="shared" si="2"/>
        <v>#DIV/0!</v>
      </c>
      <c r="M14" s="40">
        <f t="shared" si="3"/>
        <v>0</v>
      </c>
      <c r="N14" s="41" t="str">
        <f t="shared" si="4"/>
        <v>&gt;0.0</v>
      </c>
      <c r="O14" s="41" t="str">
        <f t="shared" si="5"/>
        <v>&lt;0.0</v>
      </c>
      <c r="P14" s="12" t="e">
        <f t="shared" si="6"/>
        <v>#DIV/0!</v>
      </c>
    </row>
    <row r="15" spans="1:16" ht="15.6" hidden="1" x14ac:dyDescent="0.25">
      <c r="A15" s="7">
        <f t="shared" si="7"/>
        <v>11</v>
      </c>
      <c r="B15" s="7"/>
      <c r="C15" s="7"/>
      <c r="D15" s="7"/>
      <c r="E15" s="21"/>
      <c r="F15" s="21"/>
      <c r="G15" s="16">
        <f>[15]список!E19</f>
        <v>100</v>
      </c>
      <c r="H15" s="16">
        <f>[16]список!E19</f>
        <v>100</v>
      </c>
      <c r="L15" s="40" t="e">
        <f t="shared" si="2"/>
        <v>#DIV/0!</v>
      </c>
      <c r="M15" s="40">
        <f t="shared" si="3"/>
        <v>0</v>
      </c>
      <c r="N15" s="41" t="str">
        <f t="shared" si="4"/>
        <v>&gt;0.0</v>
      </c>
      <c r="O15" s="41" t="str">
        <f t="shared" si="5"/>
        <v>&lt;0.0</v>
      </c>
      <c r="P15" s="12" t="e">
        <f t="shared" si="6"/>
        <v>#DIV/0!</v>
      </c>
    </row>
    <row r="16" spans="1:16" ht="15.6" hidden="1" x14ac:dyDescent="0.25">
      <c r="A16" s="7">
        <f t="shared" si="7"/>
        <v>12</v>
      </c>
      <c r="B16" s="7"/>
      <c r="C16" s="7"/>
      <c r="D16" s="7"/>
      <c r="E16" s="21"/>
      <c r="F16" s="21"/>
      <c r="G16" s="16">
        <f>[15]список!E20</f>
        <v>100</v>
      </c>
      <c r="H16" s="16">
        <f>[16]список!E20</f>
        <v>100</v>
      </c>
      <c r="L16" s="40" t="e">
        <f t="shared" si="2"/>
        <v>#DIV/0!</v>
      </c>
      <c r="M16" s="40">
        <f t="shared" si="3"/>
        <v>0</v>
      </c>
      <c r="N16" s="41" t="str">
        <f t="shared" si="4"/>
        <v>&gt;0.0</v>
      </c>
      <c r="O16" s="41" t="str">
        <f t="shared" si="5"/>
        <v>&lt;0.0</v>
      </c>
      <c r="P16" s="12" t="e">
        <f t="shared" si="6"/>
        <v>#DIV/0!</v>
      </c>
    </row>
    <row r="17" spans="1:16" ht="15.6" hidden="1" x14ac:dyDescent="0.25">
      <c r="A17" s="7">
        <f t="shared" si="7"/>
        <v>13</v>
      </c>
      <c r="B17" s="7"/>
      <c r="C17" s="7"/>
      <c r="D17" s="7"/>
      <c r="E17" s="21"/>
      <c r="F17" s="21"/>
      <c r="G17" s="16">
        <f>[15]список!E21</f>
        <v>100</v>
      </c>
      <c r="H17" s="16">
        <f>[16]список!E21</f>
        <v>100</v>
      </c>
      <c r="L17" s="40" t="e">
        <f t="shared" si="2"/>
        <v>#DIV/0!</v>
      </c>
      <c r="M17" s="40">
        <f t="shared" si="3"/>
        <v>0</v>
      </c>
      <c r="N17" s="41" t="str">
        <f t="shared" si="4"/>
        <v>&gt;0.0</v>
      </c>
      <c r="O17" s="41" t="str">
        <f t="shared" si="5"/>
        <v>&lt;0.0</v>
      </c>
      <c r="P17" s="12" t="e">
        <f t="shared" si="6"/>
        <v>#DIV/0!</v>
      </c>
    </row>
    <row r="18" spans="1:16" ht="20.399999999999999" hidden="1" customHeight="1" x14ac:dyDescent="0.25">
      <c r="A18" s="7">
        <f t="shared" si="7"/>
        <v>14</v>
      </c>
      <c r="B18" s="7"/>
      <c r="C18" s="7"/>
      <c r="D18" s="7"/>
      <c r="E18" s="21"/>
      <c r="F18" s="21"/>
      <c r="G18" s="16">
        <f>[15]список!E22</f>
        <v>100</v>
      </c>
      <c r="H18" s="16">
        <f>[16]список!E22</f>
        <v>100</v>
      </c>
      <c r="L18" s="40" t="e">
        <f t="shared" si="2"/>
        <v>#DIV/0!</v>
      </c>
      <c r="M18" s="40">
        <f t="shared" si="3"/>
        <v>0</v>
      </c>
      <c r="N18" s="41" t="str">
        <f t="shared" si="4"/>
        <v>&gt;0.0</v>
      </c>
      <c r="O18" s="41" t="str">
        <f t="shared" si="5"/>
        <v>&lt;0.0</v>
      </c>
      <c r="P18" s="12" t="e">
        <f t="shared" si="6"/>
        <v>#DIV/0!</v>
      </c>
    </row>
    <row r="19" spans="1:16" ht="15.6" hidden="1" x14ac:dyDescent="0.25">
      <c r="A19" s="7">
        <f t="shared" si="7"/>
        <v>15</v>
      </c>
      <c r="B19" s="7"/>
      <c r="C19" s="7"/>
      <c r="D19" s="7"/>
      <c r="E19" s="21"/>
      <c r="F19" s="21"/>
      <c r="G19" s="16">
        <f>[15]список!E23</f>
        <v>100</v>
      </c>
      <c r="H19" s="16">
        <f>[16]список!E23</f>
        <v>100</v>
      </c>
      <c r="L19" s="40" t="e">
        <f t="shared" si="2"/>
        <v>#DIV/0!</v>
      </c>
      <c r="M19" s="40">
        <f t="shared" si="3"/>
        <v>0</v>
      </c>
      <c r="N19" s="41" t="str">
        <f t="shared" si="4"/>
        <v>&gt;0.0</v>
      </c>
      <c r="O19" s="41" t="str">
        <f t="shared" si="5"/>
        <v>&lt;0.0</v>
      </c>
      <c r="P19" s="12" t="e">
        <f t="shared" si="6"/>
        <v>#DIV/0!</v>
      </c>
    </row>
    <row r="20" spans="1:16" ht="15.6" hidden="1" x14ac:dyDescent="0.25">
      <c r="A20" s="7">
        <f t="shared" si="7"/>
        <v>16</v>
      </c>
      <c r="B20" s="7"/>
      <c r="C20" s="7"/>
      <c r="D20" s="7"/>
      <c r="E20" s="21"/>
      <c r="F20" s="21"/>
      <c r="G20" s="16">
        <f>[15]список!E24</f>
        <v>100</v>
      </c>
      <c r="H20" s="16">
        <f>[16]список!E24</f>
        <v>100</v>
      </c>
      <c r="L20" s="40" t="e">
        <f t="shared" si="2"/>
        <v>#DIV/0!</v>
      </c>
      <c r="M20" s="40">
        <f t="shared" si="3"/>
        <v>0</v>
      </c>
      <c r="N20" s="41" t="str">
        <f t="shared" si="4"/>
        <v>&gt;0.0</v>
      </c>
      <c r="O20" s="41" t="str">
        <f t="shared" si="5"/>
        <v>&lt;0.0</v>
      </c>
      <c r="P20" s="12" t="e">
        <f t="shared" si="6"/>
        <v>#DIV/0!</v>
      </c>
    </row>
    <row r="21" spans="1:16" ht="15.6" hidden="1" x14ac:dyDescent="0.25">
      <c r="A21" s="7">
        <f t="shared" si="7"/>
        <v>17</v>
      </c>
      <c r="B21" s="7"/>
      <c r="C21" s="7"/>
      <c r="D21" s="7"/>
      <c r="E21" s="21"/>
      <c r="F21" s="21"/>
      <c r="G21" s="16">
        <f>[15]список!E25</f>
        <v>100</v>
      </c>
      <c r="H21" s="16">
        <f>[16]список!E25</f>
        <v>100</v>
      </c>
      <c r="L21" s="40" t="e">
        <f t="shared" si="2"/>
        <v>#DIV/0!</v>
      </c>
      <c r="M21" s="40">
        <f t="shared" si="3"/>
        <v>0</v>
      </c>
      <c r="N21" s="41" t="str">
        <f t="shared" si="4"/>
        <v>&gt;0.0</v>
      </c>
      <c r="O21" s="41" t="str">
        <f t="shared" si="5"/>
        <v>&lt;0.0</v>
      </c>
      <c r="P21" s="12" t="e">
        <f t="shared" si="6"/>
        <v>#DIV/0!</v>
      </c>
    </row>
    <row r="22" spans="1:16" ht="15.6" hidden="1" x14ac:dyDescent="0.25">
      <c r="A22" s="7">
        <f t="shared" si="7"/>
        <v>18</v>
      </c>
      <c r="B22" s="7"/>
      <c r="C22" s="7"/>
      <c r="D22" s="7"/>
      <c r="E22" s="21"/>
      <c r="F22" s="21"/>
      <c r="G22" s="16">
        <f>[15]список!E26</f>
        <v>100</v>
      </c>
      <c r="H22" s="16">
        <f>[16]список!E26</f>
        <v>100</v>
      </c>
      <c r="L22" s="40" t="e">
        <f t="shared" si="2"/>
        <v>#DIV/0!</v>
      </c>
      <c r="M22" s="40">
        <f t="shared" si="3"/>
        <v>0</v>
      </c>
      <c r="N22" s="41" t="str">
        <f t="shared" si="4"/>
        <v>&gt;0.0</v>
      </c>
      <c r="O22" s="41" t="str">
        <f t="shared" si="5"/>
        <v>&lt;0.0</v>
      </c>
      <c r="P22" s="12" t="e">
        <f t="shared" si="6"/>
        <v>#DIV/0!</v>
      </c>
    </row>
    <row r="23" spans="1:16" ht="15.6" hidden="1" x14ac:dyDescent="0.25">
      <c r="A23" s="7">
        <f t="shared" si="7"/>
        <v>19</v>
      </c>
      <c r="B23" s="7"/>
      <c r="C23" s="7"/>
      <c r="D23" s="7"/>
      <c r="E23" s="21"/>
      <c r="F23" s="21"/>
      <c r="G23" s="16">
        <f>[15]список!E27</f>
        <v>100</v>
      </c>
      <c r="H23" s="16">
        <f>[16]список!E27</f>
        <v>100</v>
      </c>
      <c r="L23" s="40" t="e">
        <f t="shared" si="2"/>
        <v>#DIV/0!</v>
      </c>
      <c r="M23" s="40">
        <f t="shared" si="3"/>
        <v>0</v>
      </c>
      <c r="N23" s="41" t="str">
        <f t="shared" si="4"/>
        <v>&gt;0.0</v>
      </c>
      <c r="O23" s="41" t="str">
        <f t="shared" si="5"/>
        <v>&lt;0.0</v>
      </c>
      <c r="P23" s="12" t="e">
        <f t="shared" si="6"/>
        <v>#DIV/0!</v>
      </c>
    </row>
    <row r="24" spans="1:16" ht="15.6" hidden="1" x14ac:dyDescent="0.25">
      <c r="A24" s="7">
        <f t="shared" si="7"/>
        <v>20</v>
      </c>
      <c r="B24" s="7"/>
      <c r="C24" s="7"/>
      <c r="D24" s="7"/>
      <c r="E24" s="21"/>
      <c r="F24" s="21"/>
      <c r="G24" s="16">
        <f>[15]список!E28</f>
        <v>100</v>
      </c>
      <c r="H24" s="16">
        <f>[16]список!E28</f>
        <v>100</v>
      </c>
      <c r="L24" s="40" t="e">
        <f t="shared" si="2"/>
        <v>#DIV/0!</v>
      </c>
      <c r="M24" s="40">
        <f t="shared" si="3"/>
        <v>0</v>
      </c>
      <c r="N24" s="41" t="str">
        <f t="shared" si="4"/>
        <v>&gt;0.0</v>
      </c>
      <c r="O24" s="41" t="str">
        <f t="shared" si="5"/>
        <v>&lt;0.0</v>
      </c>
      <c r="P24" s="12" t="e">
        <f t="shared" si="6"/>
        <v>#DIV/0!</v>
      </c>
    </row>
    <row r="25" spans="1:16" ht="15.6" hidden="1" x14ac:dyDescent="0.25">
      <c r="A25" s="7">
        <f t="shared" si="7"/>
        <v>21</v>
      </c>
      <c r="B25" s="7"/>
      <c r="C25" s="7"/>
      <c r="D25" s="7"/>
      <c r="E25" s="21"/>
      <c r="F25" s="21"/>
      <c r="G25" s="16">
        <f>[15]список!E29</f>
        <v>100</v>
      </c>
      <c r="H25" s="16">
        <f>[16]список!E29</f>
        <v>100</v>
      </c>
      <c r="L25" s="40" t="e">
        <f t="shared" si="2"/>
        <v>#DIV/0!</v>
      </c>
      <c r="M25" s="40">
        <f t="shared" si="3"/>
        <v>0</v>
      </c>
      <c r="N25" s="41" t="str">
        <f t="shared" si="4"/>
        <v>&gt;0.0</v>
      </c>
      <c r="O25" s="41" t="str">
        <f t="shared" si="5"/>
        <v>&lt;0.0</v>
      </c>
      <c r="P25" s="12" t="e">
        <f t="shared" si="6"/>
        <v>#DIV/0!</v>
      </c>
    </row>
    <row r="26" spans="1:16" ht="15.6" hidden="1" x14ac:dyDescent="0.25">
      <c r="A26" s="7">
        <f t="shared" si="7"/>
        <v>22</v>
      </c>
      <c r="B26" s="7"/>
      <c r="C26" s="7"/>
      <c r="D26" s="7"/>
      <c r="E26" s="21"/>
      <c r="F26" s="21"/>
      <c r="G26" s="16">
        <f>[15]список!E30</f>
        <v>100</v>
      </c>
      <c r="H26" s="16">
        <f>[16]список!E30</f>
        <v>100</v>
      </c>
      <c r="L26" s="40" t="e">
        <f t="shared" si="2"/>
        <v>#DIV/0!</v>
      </c>
      <c r="M26" s="40">
        <f t="shared" si="3"/>
        <v>0</v>
      </c>
      <c r="N26" s="41" t="str">
        <f t="shared" si="4"/>
        <v>&gt;0.0</v>
      </c>
      <c r="O26" s="41" t="str">
        <f t="shared" si="5"/>
        <v>&lt;0.0</v>
      </c>
      <c r="P26" s="12" t="e">
        <f t="shared" si="6"/>
        <v>#DIV/0!</v>
      </c>
    </row>
    <row r="27" spans="1:16" ht="15.6" hidden="1" x14ac:dyDescent="0.25">
      <c r="A27" s="7">
        <f t="shared" si="7"/>
        <v>23</v>
      </c>
      <c r="B27" s="7"/>
      <c r="C27" s="7"/>
      <c r="D27" s="7"/>
      <c r="E27" s="21"/>
      <c r="F27" s="21"/>
      <c r="G27" s="16">
        <f>[15]список!E31</f>
        <v>100</v>
      </c>
      <c r="H27" s="16">
        <f>[16]список!E31</f>
        <v>100</v>
      </c>
      <c r="L27" s="40" t="e">
        <f t="shared" si="2"/>
        <v>#DIV/0!</v>
      </c>
      <c r="M27" s="40">
        <f t="shared" si="3"/>
        <v>0</v>
      </c>
      <c r="N27" s="41" t="str">
        <f t="shared" si="4"/>
        <v>&gt;0.0</v>
      </c>
      <c r="O27" s="41" t="str">
        <f t="shared" si="5"/>
        <v>&lt;0.0</v>
      </c>
      <c r="P27" s="12" t="e">
        <f t="shared" si="6"/>
        <v>#DIV/0!</v>
      </c>
    </row>
    <row r="28" spans="1:16" ht="15.6" hidden="1" x14ac:dyDescent="0.25">
      <c r="A28" s="7">
        <f t="shared" si="7"/>
        <v>24</v>
      </c>
      <c r="B28" s="7"/>
      <c r="C28" s="7"/>
      <c r="D28" s="7"/>
      <c r="E28" s="21"/>
      <c r="F28" s="21"/>
      <c r="G28" s="16">
        <f>[15]список!E32</f>
        <v>100</v>
      </c>
      <c r="H28" s="16">
        <f>[16]список!E32</f>
        <v>100</v>
      </c>
      <c r="L28" s="40" t="e">
        <f t="shared" si="2"/>
        <v>#DIV/0!</v>
      </c>
      <c r="M28" s="40">
        <f t="shared" si="3"/>
        <v>0</v>
      </c>
      <c r="N28" s="41" t="str">
        <f t="shared" si="4"/>
        <v>&gt;0.0</v>
      </c>
      <c r="O28" s="41" t="str">
        <f t="shared" si="5"/>
        <v>&lt;0.0</v>
      </c>
      <c r="P28" s="12" t="e">
        <f t="shared" si="6"/>
        <v>#DIV/0!</v>
      </c>
    </row>
    <row r="29" spans="1:16" ht="15.6" hidden="1" x14ac:dyDescent="0.25">
      <c r="A29" s="7">
        <f t="shared" si="7"/>
        <v>25</v>
      </c>
      <c r="B29" s="7"/>
      <c r="C29" s="7"/>
      <c r="D29" s="7"/>
      <c r="E29" s="21"/>
      <c r="F29" s="21"/>
      <c r="G29" s="16">
        <f>[15]список!E33</f>
        <v>100</v>
      </c>
      <c r="H29" s="16">
        <f>[16]список!E33</f>
        <v>100</v>
      </c>
      <c r="L29" s="40" t="e">
        <f t="shared" si="2"/>
        <v>#DIV/0!</v>
      </c>
      <c r="M29" s="40">
        <f t="shared" si="3"/>
        <v>0</v>
      </c>
      <c r="N29" s="41" t="str">
        <f t="shared" si="4"/>
        <v>&gt;0.0</v>
      </c>
      <c r="O29" s="41" t="str">
        <f t="shared" si="5"/>
        <v>&lt;0.0</v>
      </c>
      <c r="P29" s="12" t="e">
        <f t="shared" si="6"/>
        <v>#DIV/0!</v>
      </c>
    </row>
    <row r="30" spans="1:16" ht="15.6" hidden="1" x14ac:dyDescent="0.25">
      <c r="A30" s="7"/>
      <c r="B30" s="7"/>
      <c r="C30" s="7"/>
      <c r="D30" s="7"/>
      <c r="E30" s="21"/>
      <c r="F30" s="21"/>
      <c r="G30" s="16">
        <f>[15]список!E34</f>
        <v>0</v>
      </c>
      <c r="H30" s="16">
        <f>[16]список!E34</f>
        <v>0</v>
      </c>
      <c r="L30" s="40" t="e">
        <f t="shared" si="2"/>
        <v>#DIV/0!</v>
      </c>
      <c r="M30" s="40">
        <f t="shared" si="3"/>
        <v>0</v>
      </c>
      <c r="N30" s="41" t="str">
        <f t="shared" si="4"/>
        <v>&gt;0.0</v>
      </c>
      <c r="O30" s="41" t="str">
        <f t="shared" si="5"/>
        <v>&lt;0.0</v>
      </c>
      <c r="P30" s="12" t="e">
        <f t="shared" si="6"/>
        <v>#DIV/0!</v>
      </c>
    </row>
    <row r="31" spans="1:16" ht="15.6" hidden="1" x14ac:dyDescent="0.25">
      <c r="A31" s="7"/>
      <c r="B31" s="7"/>
      <c r="C31" s="7"/>
      <c r="D31" s="7"/>
      <c r="E31" s="21"/>
      <c r="F31" s="21"/>
      <c r="G31" s="16">
        <f>[15]список!E35</f>
        <v>0</v>
      </c>
      <c r="H31" s="16">
        <f>[16]список!E35</f>
        <v>0</v>
      </c>
      <c r="L31" s="40" t="e">
        <f t="shared" si="2"/>
        <v>#DIV/0!</v>
      </c>
      <c r="M31" s="40">
        <f t="shared" si="3"/>
        <v>0</v>
      </c>
      <c r="N31" s="41" t="str">
        <f t="shared" si="4"/>
        <v>&gt;0.0</v>
      </c>
      <c r="O31" s="41" t="str">
        <f t="shared" si="5"/>
        <v>&lt;0.0</v>
      </c>
      <c r="P31" s="12" t="e">
        <f t="shared" si="6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C1" workbookViewId="0">
      <selection activeCell="J41" sqref="J41"/>
    </sheetView>
  </sheetViews>
  <sheetFormatPr defaultRowHeight="14.4" x14ac:dyDescent="0.3"/>
  <cols>
    <col min="1" max="1" width="4.33203125" customWidth="1"/>
    <col min="2" max="2" width="40.6640625" customWidth="1"/>
    <col min="3" max="3" width="47.6640625" customWidth="1"/>
    <col min="4" max="4" width="26.5546875" customWidth="1"/>
    <col min="5" max="5" width="4.77734375" customWidth="1"/>
    <col min="6" max="6" width="4.21875" customWidth="1"/>
    <col min="7" max="9" width="5" customWidth="1"/>
    <col min="10" max="10" width="6.21875" customWidth="1"/>
    <col min="11" max="11" width="6.5546875" customWidth="1"/>
    <col min="12" max="12" width="6.109375" customWidth="1"/>
    <col min="13" max="16" width="7.5546875" customWidth="1"/>
  </cols>
  <sheetData>
    <row r="1" spans="1:16" ht="21" customHeight="1" x14ac:dyDescent="0.3">
      <c r="A1" s="28" t="s">
        <v>0</v>
      </c>
      <c r="B1" s="29"/>
      <c r="C1" s="29"/>
      <c r="D1" s="29"/>
      <c r="E1" s="13"/>
      <c r="F1" s="13"/>
    </row>
    <row r="2" spans="1:16" ht="19.8" customHeight="1" x14ac:dyDescent="0.3">
      <c r="A2" s="30" t="s">
        <v>38</v>
      </c>
      <c r="B2" s="31"/>
      <c r="C2" s="31"/>
      <c r="D2" s="31"/>
      <c r="E2" s="14"/>
      <c r="F2" s="14"/>
    </row>
    <row r="3" spans="1:16" ht="19.8" customHeight="1" x14ac:dyDescent="0.3">
      <c r="A3" s="26" t="s">
        <v>2</v>
      </c>
      <c r="B3" s="27"/>
      <c r="C3" s="27"/>
      <c r="D3" s="27"/>
      <c r="E3" s="14"/>
      <c r="F3" s="14"/>
      <c r="K3" s="38">
        <v>1</v>
      </c>
      <c r="L3" s="39">
        <v>0.15</v>
      </c>
    </row>
    <row r="4" spans="1:16" ht="82.8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0" t="s">
        <v>51</v>
      </c>
      <c r="F4" s="10" t="s">
        <v>50</v>
      </c>
      <c r="G4" s="10" t="s">
        <v>49</v>
      </c>
      <c r="H4" s="10" t="s">
        <v>45</v>
      </c>
      <c r="I4" s="10" t="s">
        <v>46</v>
      </c>
      <c r="J4" s="11" t="s">
        <v>47</v>
      </c>
      <c r="K4" s="11" t="s">
        <v>48</v>
      </c>
      <c r="L4" s="36" t="s">
        <v>52</v>
      </c>
      <c r="M4" s="36" t="s">
        <v>53</v>
      </c>
      <c r="N4" s="36" t="s">
        <v>54</v>
      </c>
      <c r="O4" s="36" t="s">
        <v>55</v>
      </c>
      <c r="P4" s="37" t="s">
        <v>56</v>
      </c>
    </row>
    <row r="5" spans="1:16" ht="31.2" x14ac:dyDescent="0.3">
      <c r="A5" s="2">
        <v>1</v>
      </c>
      <c r="B5" s="3" t="s">
        <v>39</v>
      </c>
      <c r="C5" s="3" t="s">
        <v>40</v>
      </c>
      <c r="D5" s="3" t="s">
        <v>15</v>
      </c>
      <c r="E5" s="15">
        <f>[18]список!E9</f>
        <v>44</v>
      </c>
      <c r="F5" s="15">
        <f>[19]список!E9</f>
        <v>66</v>
      </c>
      <c r="G5" s="16">
        <f>[20]список!E9</f>
        <v>76</v>
      </c>
      <c r="H5" s="16">
        <f>[21]список!E9</f>
        <v>80</v>
      </c>
      <c r="I5" s="16">
        <f>[22]список!E9</f>
        <v>84</v>
      </c>
      <c r="J5" s="12">
        <f>AVERAGE(E5:I5)</f>
        <v>70</v>
      </c>
      <c r="K5" s="12">
        <f>SQRT(_xlfn.VAR.S(E5:I5))</f>
        <v>16</v>
      </c>
      <c r="L5" s="40">
        <f>K5/J5*100</f>
        <v>22.857142857142858</v>
      </c>
      <c r="M5" s="40">
        <f>MAX($K$3*K5,$L$3*J5)</f>
        <v>16</v>
      </c>
      <c r="N5" s="41" t="str">
        <f>CONCATENATE("&gt;",TEXT(J5-M5,"0.0"))</f>
        <v>&gt;54.0</v>
      </c>
      <c r="O5" s="41" t="str">
        <f>CONCATENATE("&lt;",TEXT(J5+M5,"0.0"))</f>
        <v>&lt;86.0</v>
      </c>
      <c r="P5" s="12">
        <f>AVERAGEIFS(E5:I5,E5:I5,N5,E5:I5,O5)</f>
        <v>76.5</v>
      </c>
    </row>
    <row r="6" spans="1:16" ht="31.2" x14ac:dyDescent="0.3">
      <c r="A6" s="2">
        <f>A5+1</f>
        <v>2</v>
      </c>
      <c r="B6" s="3" t="s">
        <v>41</v>
      </c>
      <c r="C6" s="3" t="s">
        <v>42</v>
      </c>
      <c r="D6" s="3" t="s">
        <v>15</v>
      </c>
      <c r="E6" s="15">
        <f>[18]список!E10</f>
        <v>42</v>
      </c>
      <c r="F6" s="15">
        <f>[19]список!E10</f>
        <v>60</v>
      </c>
      <c r="G6" s="16">
        <f>[20]список!E10</f>
        <v>76</v>
      </c>
      <c r="H6" s="16">
        <f>[21]список!E10</f>
        <v>80</v>
      </c>
      <c r="I6" s="16">
        <f>[22]список!E10</f>
        <v>84</v>
      </c>
      <c r="J6" s="12">
        <f t="shared" ref="J6:J7" si="0">AVERAGE(E6:I6)</f>
        <v>68.400000000000006</v>
      </c>
      <c r="K6" s="12">
        <f t="shared" ref="K6:K7" si="1">SQRT(_xlfn.VAR.S(E6:I6))</f>
        <v>17.343586710943043</v>
      </c>
      <c r="L6" s="40">
        <f t="shared" ref="L6:L7" si="2">K6/J6*100</f>
        <v>25.356120922431348</v>
      </c>
      <c r="M6" s="40">
        <f t="shared" ref="M6:M7" si="3">MAX($K$3*K6,$L$3*J6)</f>
        <v>17.343586710943043</v>
      </c>
      <c r="N6" s="41" t="str">
        <f t="shared" ref="N6:N7" si="4">CONCATENATE("&gt;",TEXT(J6-M6,"0.0"))</f>
        <v>&gt;51.1</v>
      </c>
      <c r="O6" s="41" t="str">
        <f t="shared" ref="O6:O7" si="5">CONCATENATE("&lt;",TEXT(J6+M6,"0.0"))</f>
        <v>&lt;85.7</v>
      </c>
      <c r="P6" s="12">
        <f t="shared" ref="P6:P7" si="6">AVERAGEIFS(E6:I6,E6:I6,N6,E6:I6,O6)</f>
        <v>75</v>
      </c>
    </row>
    <row r="7" spans="1:16" ht="31.2" x14ac:dyDescent="0.3">
      <c r="A7" s="2">
        <f t="shared" ref="A7:A34" si="7">A6+1</f>
        <v>3</v>
      </c>
      <c r="B7" s="3" t="s">
        <v>43</v>
      </c>
      <c r="C7" s="3" t="s">
        <v>44</v>
      </c>
      <c r="D7" s="3" t="s">
        <v>15</v>
      </c>
      <c r="E7" s="15">
        <f>[18]список!E11</f>
        <v>42</v>
      </c>
      <c r="F7" s="15">
        <f>[19]список!E11</f>
        <v>82</v>
      </c>
      <c r="G7" s="16">
        <f>[20]список!E11</f>
        <v>76</v>
      </c>
      <c r="H7" s="16">
        <f>[21]список!E11</f>
        <v>80</v>
      </c>
      <c r="I7" s="16">
        <f>[22]список!E11</f>
        <v>84</v>
      </c>
      <c r="J7" s="17">
        <f t="shared" si="0"/>
        <v>72.8</v>
      </c>
      <c r="K7" s="12">
        <f t="shared" si="1"/>
        <v>17.469974241537958</v>
      </c>
      <c r="L7" s="40">
        <f t="shared" si="2"/>
        <v>23.997217364749943</v>
      </c>
      <c r="M7" s="40">
        <f t="shared" si="3"/>
        <v>17.469974241537958</v>
      </c>
      <c r="N7" s="41" t="str">
        <f t="shared" si="4"/>
        <v>&gt;55.3</v>
      </c>
      <c r="O7" s="41" t="str">
        <f t="shared" si="5"/>
        <v>&lt;90.3</v>
      </c>
      <c r="P7" s="17">
        <f t="shared" si="6"/>
        <v>80.5</v>
      </c>
    </row>
    <row r="8" spans="1:16" ht="15.6" hidden="1" x14ac:dyDescent="0.3">
      <c r="A8" s="2">
        <f t="shared" si="7"/>
        <v>4</v>
      </c>
      <c r="B8" s="2"/>
      <c r="C8" s="2"/>
      <c r="D8" s="2"/>
      <c r="E8" s="23"/>
      <c r="F8" s="23"/>
      <c r="J8" s="12" t="e">
        <f t="shared" ref="J8:J34" si="8">AVERAGE(G8:I8)</f>
        <v>#DIV/0!</v>
      </c>
      <c r="K8" s="12" t="e">
        <f t="shared" ref="K8:K34" si="9">SQRT(_xlfn.VAR.S(F8:I8))</f>
        <v>#DIV/0!</v>
      </c>
    </row>
    <row r="9" spans="1:16" ht="15.6" hidden="1" x14ac:dyDescent="0.3">
      <c r="A9" s="2">
        <f t="shared" si="7"/>
        <v>5</v>
      </c>
      <c r="B9" s="2"/>
      <c r="C9" s="2"/>
      <c r="D9" s="2"/>
      <c r="E9" s="23"/>
      <c r="F9" s="23"/>
      <c r="J9" s="12" t="e">
        <f t="shared" si="8"/>
        <v>#DIV/0!</v>
      </c>
      <c r="K9" s="12" t="e">
        <f t="shared" si="9"/>
        <v>#DIV/0!</v>
      </c>
    </row>
    <row r="10" spans="1:16" ht="15.6" hidden="1" x14ac:dyDescent="0.3">
      <c r="A10" s="2">
        <f t="shared" si="7"/>
        <v>6</v>
      </c>
      <c r="B10" s="2"/>
      <c r="C10" s="2"/>
      <c r="D10" s="2"/>
      <c r="E10" s="23"/>
      <c r="F10" s="23"/>
      <c r="J10" s="12" t="e">
        <f t="shared" si="8"/>
        <v>#DIV/0!</v>
      </c>
      <c r="K10" s="12" t="e">
        <f t="shared" si="9"/>
        <v>#DIV/0!</v>
      </c>
    </row>
    <row r="11" spans="1:16" ht="15.6" hidden="1" x14ac:dyDescent="0.3">
      <c r="A11" s="2">
        <f t="shared" si="7"/>
        <v>7</v>
      </c>
      <c r="B11" s="2"/>
      <c r="C11" s="2"/>
      <c r="D11" s="2"/>
      <c r="E11" s="23"/>
      <c r="F11" s="23"/>
      <c r="J11" s="12" t="e">
        <f t="shared" si="8"/>
        <v>#DIV/0!</v>
      </c>
      <c r="K11" s="12" t="e">
        <f t="shared" si="9"/>
        <v>#DIV/0!</v>
      </c>
    </row>
    <row r="12" spans="1:16" ht="15.6" hidden="1" x14ac:dyDescent="0.3">
      <c r="A12" s="2">
        <f t="shared" si="7"/>
        <v>8</v>
      </c>
      <c r="B12" s="2"/>
      <c r="C12" s="2"/>
      <c r="D12" s="2"/>
      <c r="E12" s="23"/>
      <c r="F12" s="23"/>
      <c r="J12" s="12" t="e">
        <f t="shared" si="8"/>
        <v>#DIV/0!</v>
      </c>
      <c r="K12" s="12" t="e">
        <f t="shared" si="9"/>
        <v>#DIV/0!</v>
      </c>
    </row>
    <row r="13" spans="1:16" ht="15.6" hidden="1" x14ac:dyDescent="0.3">
      <c r="A13" s="2">
        <f t="shared" si="7"/>
        <v>9</v>
      </c>
      <c r="B13" s="2"/>
      <c r="C13" s="2"/>
      <c r="D13" s="2"/>
      <c r="E13" s="23"/>
      <c r="F13" s="23"/>
      <c r="J13" s="12" t="e">
        <f t="shared" si="8"/>
        <v>#DIV/0!</v>
      </c>
      <c r="K13" s="12" t="e">
        <f t="shared" si="9"/>
        <v>#DIV/0!</v>
      </c>
    </row>
    <row r="14" spans="1:16" ht="15.6" hidden="1" x14ac:dyDescent="0.3">
      <c r="A14" s="2">
        <f t="shared" si="7"/>
        <v>10</v>
      </c>
      <c r="B14" s="2"/>
      <c r="C14" s="2"/>
      <c r="D14" s="2"/>
      <c r="E14" s="23"/>
      <c r="F14" s="23"/>
      <c r="J14" s="12" t="e">
        <f t="shared" si="8"/>
        <v>#DIV/0!</v>
      </c>
      <c r="K14" s="12" t="e">
        <f t="shared" si="9"/>
        <v>#DIV/0!</v>
      </c>
    </row>
    <row r="15" spans="1:16" ht="15.6" hidden="1" x14ac:dyDescent="0.3">
      <c r="A15" s="2">
        <f t="shared" si="7"/>
        <v>11</v>
      </c>
      <c r="B15" s="2"/>
      <c r="C15" s="2"/>
      <c r="D15" s="2"/>
      <c r="E15" s="23"/>
      <c r="F15" s="23"/>
      <c r="J15" s="12" t="e">
        <f t="shared" si="8"/>
        <v>#DIV/0!</v>
      </c>
      <c r="K15" s="12" t="e">
        <f t="shared" si="9"/>
        <v>#DIV/0!</v>
      </c>
    </row>
    <row r="16" spans="1:16" ht="15.6" hidden="1" x14ac:dyDescent="0.3">
      <c r="A16" s="2">
        <f t="shared" si="7"/>
        <v>12</v>
      </c>
      <c r="B16" s="2"/>
      <c r="C16" s="2"/>
      <c r="D16" s="2"/>
      <c r="E16" s="23"/>
      <c r="F16" s="23"/>
      <c r="J16" s="12" t="e">
        <f t="shared" si="8"/>
        <v>#DIV/0!</v>
      </c>
      <c r="K16" s="12" t="e">
        <f t="shared" si="9"/>
        <v>#DIV/0!</v>
      </c>
    </row>
    <row r="17" spans="1:11" ht="15.6" hidden="1" x14ac:dyDescent="0.3">
      <c r="A17" s="2">
        <f t="shared" si="7"/>
        <v>13</v>
      </c>
      <c r="B17" s="2"/>
      <c r="C17" s="2"/>
      <c r="D17" s="2"/>
      <c r="E17" s="23"/>
      <c r="F17" s="23"/>
      <c r="J17" s="12" t="e">
        <f t="shared" si="8"/>
        <v>#DIV/0!</v>
      </c>
      <c r="K17" s="12" t="e">
        <f t="shared" si="9"/>
        <v>#DIV/0!</v>
      </c>
    </row>
    <row r="18" spans="1:11" ht="15.6" hidden="1" x14ac:dyDescent="0.3">
      <c r="A18" s="2">
        <f t="shared" si="7"/>
        <v>14</v>
      </c>
      <c r="B18" s="2"/>
      <c r="C18" s="2"/>
      <c r="D18" s="2"/>
      <c r="E18" s="23"/>
      <c r="F18" s="23"/>
      <c r="J18" s="12" t="e">
        <f t="shared" si="8"/>
        <v>#DIV/0!</v>
      </c>
      <c r="K18" s="12" t="e">
        <f t="shared" si="9"/>
        <v>#DIV/0!</v>
      </c>
    </row>
    <row r="19" spans="1:11" ht="15.6" hidden="1" x14ac:dyDescent="0.3">
      <c r="A19" s="2">
        <f t="shared" si="7"/>
        <v>15</v>
      </c>
      <c r="B19" s="2"/>
      <c r="C19" s="2"/>
      <c r="D19" s="2"/>
      <c r="E19" s="23"/>
      <c r="F19" s="23"/>
      <c r="J19" s="12" t="e">
        <f t="shared" si="8"/>
        <v>#DIV/0!</v>
      </c>
      <c r="K19" s="12" t="e">
        <f t="shared" si="9"/>
        <v>#DIV/0!</v>
      </c>
    </row>
    <row r="20" spans="1:11" ht="15.6" hidden="1" x14ac:dyDescent="0.3">
      <c r="A20" s="2">
        <f t="shared" si="7"/>
        <v>16</v>
      </c>
      <c r="B20" s="2"/>
      <c r="C20" s="2"/>
      <c r="D20" s="2"/>
      <c r="E20" s="23"/>
      <c r="F20" s="23"/>
      <c r="J20" s="12" t="e">
        <f t="shared" si="8"/>
        <v>#DIV/0!</v>
      </c>
      <c r="K20" s="12" t="e">
        <f t="shared" si="9"/>
        <v>#DIV/0!</v>
      </c>
    </row>
    <row r="21" spans="1:11" ht="15.6" hidden="1" x14ac:dyDescent="0.3">
      <c r="A21" s="2">
        <f t="shared" si="7"/>
        <v>17</v>
      </c>
      <c r="B21" s="2"/>
      <c r="C21" s="2"/>
      <c r="D21" s="2"/>
      <c r="E21" s="23"/>
      <c r="F21" s="23"/>
      <c r="J21" s="12" t="e">
        <f t="shared" si="8"/>
        <v>#DIV/0!</v>
      </c>
      <c r="K21" s="12" t="e">
        <f t="shared" si="9"/>
        <v>#DIV/0!</v>
      </c>
    </row>
    <row r="22" spans="1:11" ht="15.6" hidden="1" x14ac:dyDescent="0.3">
      <c r="A22" s="2">
        <f t="shared" si="7"/>
        <v>18</v>
      </c>
      <c r="B22" s="2"/>
      <c r="C22" s="2"/>
      <c r="D22" s="2"/>
      <c r="E22" s="23"/>
      <c r="F22" s="23"/>
      <c r="J22" s="12" t="e">
        <f t="shared" si="8"/>
        <v>#DIV/0!</v>
      </c>
      <c r="K22" s="12" t="e">
        <f t="shared" si="9"/>
        <v>#DIV/0!</v>
      </c>
    </row>
    <row r="23" spans="1:11" ht="15.6" hidden="1" x14ac:dyDescent="0.3">
      <c r="A23" s="2">
        <f t="shared" si="7"/>
        <v>19</v>
      </c>
      <c r="B23" s="2"/>
      <c r="C23" s="2"/>
      <c r="D23" s="2"/>
      <c r="E23" s="23"/>
      <c r="F23" s="23"/>
      <c r="J23" s="12" t="e">
        <f t="shared" si="8"/>
        <v>#DIV/0!</v>
      </c>
      <c r="K23" s="12" t="e">
        <f t="shared" si="9"/>
        <v>#DIV/0!</v>
      </c>
    </row>
    <row r="24" spans="1:11" ht="15.6" hidden="1" x14ac:dyDescent="0.3">
      <c r="A24" s="2">
        <f t="shared" si="7"/>
        <v>20</v>
      </c>
      <c r="B24" s="2"/>
      <c r="C24" s="2"/>
      <c r="D24" s="2"/>
      <c r="E24" s="23"/>
      <c r="F24" s="23"/>
      <c r="J24" s="12" t="e">
        <f t="shared" si="8"/>
        <v>#DIV/0!</v>
      </c>
      <c r="K24" s="12" t="e">
        <f t="shared" si="9"/>
        <v>#DIV/0!</v>
      </c>
    </row>
    <row r="25" spans="1:11" ht="15.6" hidden="1" x14ac:dyDescent="0.3">
      <c r="A25" s="2">
        <f t="shared" si="7"/>
        <v>21</v>
      </c>
      <c r="B25" s="2"/>
      <c r="C25" s="2"/>
      <c r="D25" s="2"/>
      <c r="E25" s="23"/>
      <c r="F25" s="23"/>
      <c r="J25" s="12" t="e">
        <f t="shared" si="8"/>
        <v>#DIV/0!</v>
      </c>
      <c r="K25" s="12" t="e">
        <f t="shared" si="9"/>
        <v>#DIV/0!</v>
      </c>
    </row>
    <row r="26" spans="1:11" ht="15.6" hidden="1" x14ac:dyDescent="0.3">
      <c r="A26" s="2">
        <f t="shared" si="7"/>
        <v>22</v>
      </c>
      <c r="B26" s="2"/>
      <c r="C26" s="2"/>
      <c r="D26" s="2"/>
      <c r="E26" s="23"/>
      <c r="F26" s="23"/>
      <c r="J26" s="12" t="e">
        <f t="shared" si="8"/>
        <v>#DIV/0!</v>
      </c>
      <c r="K26" s="12" t="e">
        <f t="shared" si="9"/>
        <v>#DIV/0!</v>
      </c>
    </row>
    <row r="27" spans="1:11" ht="15.6" hidden="1" x14ac:dyDescent="0.3">
      <c r="A27" s="2">
        <f t="shared" si="7"/>
        <v>23</v>
      </c>
      <c r="B27" s="2"/>
      <c r="C27" s="2"/>
      <c r="D27" s="2"/>
      <c r="E27" s="23"/>
      <c r="F27" s="23"/>
      <c r="J27" s="12" t="e">
        <f t="shared" si="8"/>
        <v>#DIV/0!</v>
      </c>
      <c r="K27" s="12" t="e">
        <f t="shared" si="9"/>
        <v>#DIV/0!</v>
      </c>
    </row>
    <row r="28" spans="1:11" ht="15.6" hidden="1" x14ac:dyDescent="0.3">
      <c r="A28" s="2">
        <f t="shared" si="7"/>
        <v>24</v>
      </c>
      <c r="B28" s="2"/>
      <c r="C28" s="2"/>
      <c r="D28" s="2"/>
      <c r="E28" s="23"/>
      <c r="F28" s="23"/>
      <c r="J28" s="12" t="e">
        <f t="shared" si="8"/>
        <v>#DIV/0!</v>
      </c>
      <c r="K28" s="12" t="e">
        <f t="shared" si="9"/>
        <v>#DIV/0!</v>
      </c>
    </row>
    <row r="29" spans="1:11" ht="15.6" hidden="1" x14ac:dyDescent="0.3">
      <c r="A29" s="2">
        <f t="shared" si="7"/>
        <v>25</v>
      </c>
      <c r="B29" s="2"/>
      <c r="C29" s="2"/>
      <c r="D29" s="2"/>
      <c r="E29" s="23"/>
      <c r="F29" s="23"/>
      <c r="J29" s="12" t="e">
        <f t="shared" si="8"/>
        <v>#DIV/0!</v>
      </c>
      <c r="K29" s="12" t="e">
        <f t="shared" si="9"/>
        <v>#DIV/0!</v>
      </c>
    </row>
    <row r="30" spans="1:11" ht="15.6" hidden="1" x14ac:dyDescent="0.3">
      <c r="A30" s="2">
        <f t="shared" si="7"/>
        <v>26</v>
      </c>
      <c r="B30" s="2"/>
      <c r="C30" s="2"/>
      <c r="D30" s="2"/>
      <c r="E30" s="23"/>
      <c r="F30" s="23"/>
      <c r="J30" s="12" t="e">
        <f t="shared" si="8"/>
        <v>#DIV/0!</v>
      </c>
      <c r="K30" s="12" t="e">
        <f t="shared" si="9"/>
        <v>#DIV/0!</v>
      </c>
    </row>
    <row r="31" spans="1:11" ht="15.6" hidden="1" x14ac:dyDescent="0.3">
      <c r="A31" s="2">
        <f t="shared" si="7"/>
        <v>27</v>
      </c>
      <c r="B31" s="2"/>
      <c r="C31" s="2"/>
      <c r="D31" s="2"/>
      <c r="E31" s="23"/>
      <c r="F31" s="23"/>
      <c r="J31" s="12" t="e">
        <f t="shared" si="8"/>
        <v>#DIV/0!</v>
      </c>
      <c r="K31" s="12" t="e">
        <f t="shared" si="9"/>
        <v>#DIV/0!</v>
      </c>
    </row>
    <row r="32" spans="1:11" ht="15.6" hidden="1" x14ac:dyDescent="0.3">
      <c r="A32" s="2">
        <f t="shared" si="7"/>
        <v>28</v>
      </c>
      <c r="B32" s="2"/>
      <c r="C32" s="2"/>
      <c r="D32" s="2"/>
      <c r="E32" s="23"/>
      <c r="F32" s="23"/>
      <c r="J32" s="12" t="e">
        <f t="shared" si="8"/>
        <v>#DIV/0!</v>
      </c>
      <c r="K32" s="12" t="e">
        <f t="shared" si="9"/>
        <v>#DIV/0!</v>
      </c>
    </row>
    <row r="33" spans="1:11" ht="15.6" hidden="1" x14ac:dyDescent="0.3">
      <c r="A33" s="2">
        <f t="shared" si="7"/>
        <v>29</v>
      </c>
      <c r="B33" s="2"/>
      <c r="C33" s="2"/>
      <c r="D33" s="2"/>
      <c r="E33" s="23"/>
      <c r="F33" s="23"/>
      <c r="J33" s="12" t="e">
        <f t="shared" si="8"/>
        <v>#DIV/0!</v>
      </c>
      <c r="K33" s="12" t="e">
        <f t="shared" si="9"/>
        <v>#DIV/0!</v>
      </c>
    </row>
    <row r="34" spans="1:11" ht="15.6" hidden="1" x14ac:dyDescent="0.3">
      <c r="A34" s="2">
        <f t="shared" si="7"/>
        <v>30</v>
      </c>
      <c r="B34" s="2"/>
      <c r="C34" s="2"/>
      <c r="D34" s="2"/>
      <c r="E34" s="23"/>
      <c r="F34" s="23"/>
      <c r="J34" s="12" t="e">
        <f t="shared" si="8"/>
        <v>#DIV/0!</v>
      </c>
      <c r="K34" s="12" t="e">
        <f t="shared" si="9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бак_проект</vt:lpstr>
      <vt:lpstr>бак_нир</vt:lpstr>
      <vt:lpstr>маг_нир</vt:lpstr>
      <vt:lpstr>спец_проект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2018-04-10T16:15:04Z</dcterms:created>
  <dcterms:modified xsi:type="dcterms:W3CDTF">2018-05-31T07:56:31Z</dcterms:modified>
</cp:coreProperties>
</file>